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9120" windowHeight="4440" activeTab="2"/>
  </bookViews>
  <sheets>
    <sheet name="Tabelle17" sheetId="1" r:id="rId1"/>
    <sheet name="Tabelle1" sheetId="2" r:id="rId2"/>
    <sheet name="Tabelle2" sheetId="3" r:id="rId3"/>
    <sheet name="Tabelle3" sheetId="4" r:id="rId4"/>
    <sheet name="Tabelle4" sheetId="5" r:id="rId5"/>
    <sheet name="Tabelle5" sheetId="6" r:id="rId6"/>
    <sheet name="Tabelle6" sheetId="7" r:id="rId7"/>
    <sheet name="Tabelle7" sheetId="8" r:id="rId8"/>
    <sheet name="Tabelle8" sheetId="9" r:id="rId9"/>
    <sheet name="Tabelle9" sheetId="10" r:id="rId10"/>
    <sheet name="Tabelle10" sheetId="11" r:id="rId11"/>
    <sheet name="Tabelle11" sheetId="12" r:id="rId12"/>
    <sheet name="Tabelle12" sheetId="13" r:id="rId13"/>
    <sheet name="Tabelle13" sheetId="14" r:id="rId14"/>
    <sheet name="Tabelle14" sheetId="15" r:id="rId15"/>
    <sheet name="Tabelle15" sheetId="16" r:id="rId16"/>
    <sheet name="Tabelle16" sheetId="17" r:id="rId17"/>
  </sheets>
  <definedNames/>
  <calcPr fullCalcOnLoad="1"/>
</workbook>
</file>

<file path=xl/sharedStrings.xml><?xml version="1.0" encoding="utf-8"?>
<sst xmlns="http://schemas.openxmlformats.org/spreadsheetml/2006/main" count="159" uniqueCount="58">
  <si>
    <t>Zooplankton</t>
  </si>
  <si>
    <t>Buchtzigsee</t>
  </si>
  <si>
    <t xml:space="preserve">15. 09. </t>
  </si>
  <si>
    <t>1-4 m</t>
  </si>
  <si>
    <t>100 er Vergr.</t>
  </si>
  <si>
    <t>D. galeata</t>
  </si>
  <si>
    <t>Messung mit</t>
  </si>
  <si>
    <t>Faktor: 8,888</t>
  </si>
  <si>
    <t>Minimum:</t>
  </si>
  <si>
    <t>Mittelwert:</t>
  </si>
  <si>
    <t>Maximum:</t>
  </si>
  <si>
    <t>Median:</t>
  </si>
  <si>
    <t>Anzahl:</t>
  </si>
  <si>
    <t>SD:</t>
  </si>
  <si>
    <t>B. longirostris</t>
  </si>
  <si>
    <t>5-8 m</t>
  </si>
  <si>
    <t>Daphnia galeata</t>
  </si>
  <si>
    <t>40 er Vergr.</t>
  </si>
  <si>
    <t>Faktor: 22,22</t>
  </si>
  <si>
    <t>Anzahl</t>
  </si>
  <si>
    <t>Minimum</t>
  </si>
  <si>
    <t>Mittelwert</t>
  </si>
  <si>
    <t>Maximum</t>
  </si>
  <si>
    <t>Median</t>
  </si>
  <si>
    <t>SD</t>
  </si>
  <si>
    <t>E. grac.</t>
  </si>
  <si>
    <t>Eudiaptomus gracilis</t>
  </si>
  <si>
    <t>Dry weight</t>
  </si>
  <si>
    <t>(µg)</t>
  </si>
  <si>
    <t>Bosmina longirostris</t>
  </si>
  <si>
    <t xml:space="preserve">Anzahl in </t>
  </si>
  <si>
    <t>Gesamt-</t>
  </si>
  <si>
    <t>Indivl. Zahl</t>
  </si>
  <si>
    <t>dry weight</t>
  </si>
  <si>
    <t xml:space="preserve">filtriertes </t>
  </si>
  <si>
    <t>%</t>
  </si>
  <si>
    <t>der Probe</t>
  </si>
  <si>
    <t>zahl</t>
  </si>
  <si>
    <t>der Taxa</t>
  </si>
  <si>
    <t>average</t>
  </si>
  <si>
    <t>in sample</t>
  </si>
  <si>
    <t>Volumen (l)</t>
  </si>
  <si>
    <t>im Liter</t>
  </si>
  <si>
    <t>Rot</t>
  </si>
  <si>
    <t>(µg/l)</t>
  </si>
  <si>
    <t>Dgal</t>
  </si>
  <si>
    <t>Dbr</t>
  </si>
  <si>
    <t>Blong</t>
  </si>
  <si>
    <t>Eudgrac</t>
  </si>
  <si>
    <t>Cy</t>
  </si>
  <si>
    <t>Npl</t>
  </si>
  <si>
    <t>Summen</t>
  </si>
  <si>
    <t>Gesamt</t>
  </si>
  <si>
    <t xml:space="preserve">Wasservolumen: </t>
  </si>
  <si>
    <t>Liter</t>
  </si>
  <si>
    <t>40000</t>
  </si>
  <si>
    <t>50000</t>
  </si>
  <si>
    <t>Ch flav.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</si>
</sst>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</numFmts>
  <fonts count="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0" xfId="0" applyFont="1" applyFill="1" applyBorder="1" applyAlignment="1">
      <alignment horizontal="center"/>
    </xf>
    <xf numFmtId="49" fontId="4" fillId="0" borderId="6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right"/>
    </xf>
    <xf numFmtId="49" fontId="0" fillId="0" borderId="0" xfId="0" applyNumberFormat="1" applyAlignment="1">
      <alignment/>
    </xf>
    <xf numFmtId="172" fontId="4" fillId="0" borderId="7" xfId="0" applyNumberFormat="1" applyFont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8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65"/>
  <sheetViews>
    <sheetView workbookViewId="0" topLeftCell="A147">
      <selection activeCell="E166" sqref="E166"/>
    </sheetView>
  </sheetViews>
  <sheetFormatPr defaultColWidth="11.421875" defaultRowHeight="12.75"/>
  <cols>
    <col min="10" max="10" width="12.00390625" style="0" bestFit="1" customWidth="1"/>
  </cols>
  <sheetData>
    <row r="1" spans="1:12" ht="15.75" thickTop="1">
      <c r="A1" t="s">
        <v>0</v>
      </c>
      <c r="B1" t="s">
        <v>1</v>
      </c>
      <c r="C1" s="1">
        <v>36053</v>
      </c>
      <c r="D1" t="s">
        <v>3</v>
      </c>
      <c r="E1" t="s">
        <v>4</v>
      </c>
      <c r="L1" s="4" t="s">
        <v>27</v>
      </c>
    </row>
    <row r="2" spans="1:12" ht="15">
      <c r="A2" t="s">
        <v>5</v>
      </c>
      <c r="C2" t="s">
        <v>6</v>
      </c>
      <c r="D2" t="s">
        <v>7</v>
      </c>
      <c r="E2" s="2"/>
      <c r="L2" s="5" t="s">
        <v>28</v>
      </c>
    </row>
    <row r="4" spans="1:12" ht="12.75">
      <c r="A4" s="2">
        <v>50</v>
      </c>
      <c r="B4" s="2">
        <v>8.8888</v>
      </c>
      <c r="C4" s="2">
        <f aca="true" t="shared" si="0" ref="C4:F35">A4*B4</f>
        <v>444.44</v>
      </c>
      <c r="D4" s="2">
        <v>34</v>
      </c>
      <c r="E4" s="2">
        <v>8.8888</v>
      </c>
      <c r="F4" s="2">
        <f t="shared" si="0"/>
        <v>302.2192</v>
      </c>
      <c r="J4">
        <f aca="true" t="shared" si="1" ref="J4:J48">9.5*POWER(10,-8)</f>
        <v>9.5E-08</v>
      </c>
      <c r="K4">
        <f aca="true" t="shared" si="2" ref="K4:K46">POWER(C4,2.56)</f>
        <v>6003460.197524646</v>
      </c>
      <c r="L4" s="2">
        <f aca="true" t="shared" si="3" ref="L4:L46">J4*K4</f>
        <v>0.5703287187648414</v>
      </c>
    </row>
    <row r="5" spans="1:12" ht="12.75">
      <c r="A5" s="2">
        <v>39</v>
      </c>
      <c r="B5" s="2">
        <v>8.8888</v>
      </c>
      <c r="C5" s="2">
        <f t="shared" si="0"/>
        <v>346.6632</v>
      </c>
      <c r="D5" s="2">
        <v>36</v>
      </c>
      <c r="E5" s="2">
        <v>8.8888</v>
      </c>
      <c r="F5" s="2">
        <f t="shared" si="0"/>
        <v>319.9968</v>
      </c>
      <c r="J5">
        <f t="shared" si="1"/>
        <v>9.5E-08</v>
      </c>
      <c r="K5">
        <f t="shared" si="2"/>
        <v>3178072.6329697096</v>
      </c>
      <c r="L5" s="2">
        <f t="shared" si="3"/>
        <v>0.3019169001321224</v>
      </c>
    </row>
    <row r="6" spans="1:12" ht="12.75">
      <c r="A6" s="2">
        <v>63</v>
      </c>
      <c r="B6" s="2">
        <v>8.8888</v>
      </c>
      <c r="C6" s="2">
        <f t="shared" si="0"/>
        <v>559.9944</v>
      </c>
      <c r="D6" s="2">
        <v>36</v>
      </c>
      <c r="E6" s="2">
        <v>8.8888</v>
      </c>
      <c r="F6" s="2">
        <f t="shared" si="0"/>
        <v>319.9968</v>
      </c>
      <c r="J6">
        <f t="shared" si="1"/>
        <v>9.5E-08</v>
      </c>
      <c r="K6">
        <f t="shared" si="2"/>
        <v>10848013.853516962</v>
      </c>
      <c r="L6" s="2">
        <f t="shared" si="3"/>
        <v>1.0305613160841114</v>
      </c>
    </row>
    <row r="7" spans="1:12" ht="12.75">
      <c r="A7" s="2">
        <v>75</v>
      </c>
      <c r="B7" s="2">
        <v>8.8888</v>
      </c>
      <c r="C7" s="2">
        <f t="shared" si="0"/>
        <v>666.66</v>
      </c>
      <c r="D7" s="2">
        <v>37</v>
      </c>
      <c r="E7" s="2">
        <v>8.8888</v>
      </c>
      <c r="F7" s="2">
        <f t="shared" si="0"/>
        <v>328.8856</v>
      </c>
      <c r="J7">
        <f t="shared" si="1"/>
        <v>9.5E-08</v>
      </c>
      <c r="K7">
        <f t="shared" si="2"/>
        <v>16950997.460888635</v>
      </c>
      <c r="L7" s="2">
        <f t="shared" si="3"/>
        <v>1.6103447587844204</v>
      </c>
    </row>
    <row r="8" spans="1:12" ht="12.75">
      <c r="A8" s="2">
        <v>62</v>
      </c>
      <c r="B8" s="2">
        <v>8.8888</v>
      </c>
      <c r="C8" s="2">
        <f t="shared" si="0"/>
        <v>551.1056</v>
      </c>
      <c r="D8" s="2">
        <v>39</v>
      </c>
      <c r="E8" s="2">
        <v>8.8888</v>
      </c>
      <c r="F8" s="2">
        <f t="shared" si="0"/>
        <v>346.6632</v>
      </c>
      <c r="J8">
        <f t="shared" si="1"/>
        <v>9.5E-08</v>
      </c>
      <c r="K8">
        <f t="shared" si="2"/>
        <v>10412647.097537428</v>
      </c>
      <c r="L8" s="2">
        <f t="shared" si="3"/>
        <v>0.9892014742660558</v>
      </c>
    </row>
    <row r="9" spans="1:12" ht="12.75">
      <c r="A9" s="2">
        <v>41</v>
      </c>
      <c r="B9" s="2">
        <v>8.8888</v>
      </c>
      <c r="C9" s="2">
        <f t="shared" si="0"/>
        <v>364.44079999999997</v>
      </c>
      <c r="D9" s="2">
        <v>41</v>
      </c>
      <c r="E9" s="2">
        <v>8.8888</v>
      </c>
      <c r="F9" s="2">
        <f t="shared" si="0"/>
        <v>364.44079999999997</v>
      </c>
      <c r="J9">
        <f t="shared" si="1"/>
        <v>9.5E-08</v>
      </c>
      <c r="K9">
        <f t="shared" si="2"/>
        <v>3612144.352492777</v>
      </c>
      <c r="L9" s="2">
        <f t="shared" si="3"/>
        <v>0.34315371348681384</v>
      </c>
    </row>
    <row r="10" spans="1:12" ht="12.75">
      <c r="A10" s="2">
        <v>53</v>
      </c>
      <c r="B10" s="2">
        <v>8.8888</v>
      </c>
      <c r="C10" s="2">
        <f t="shared" si="0"/>
        <v>471.1064</v>
      </c>
      <c r="D10" s="2">
        <v>42</v>
      </c>
      <c r="E10" s="2">
        <v>8.8888</v>
      </c>
      <c r="F10" s="2">
        <f t="shared" si="0"/>
        <v>373.32959999999997</v>
      </c>
      <c r="J10">
        <f t="shared" si="1"/>
        <v>9.5E-08</v>
      </c>
      <c r="K10">
        <f t="shared" si="2"/>
        <v>6969227.6456095325</v>
      </c>
      <c r="L10" s="2">
        <f t="shared" si="3"/>
        <v>0.6620766263329056</v>
      </c>
    </row>
    <row r="11" spans="1:12" ht="12.75">
      <c r="A11" s="2">
        <v>70</v>
      </c>
      <c r="B11" s="2">
        <v>8.8888</v>
      </c>
      <c r="C11" s="2">
        <f t="shared" si="0"/>
        <v>622.216</v>
      </c>
      <c r="D11" s="2">
        <v>44</v>
      </c>
      <c r="E11" s="2">
        <v>8.8888</v>
      </c>
      <c r="F11" s="2">
        <f t="shared" si="0"/>
        <v>391.1072</v>
      </c>
      <c r="J11">
        <f t="shared" si="1"/>
        <v>9.5E-08</v>
      </c>
      <c r="K11">
        <f t="shared" si="2"/>
        <v>14206575.60700055</v>
      </c>
      <c r="L11" s="2">
        <f t="shared" si="3"/>
        <v>1.3496246826650524</v>
      </c>
    </row>
    <row r="12" spans="1:12" ht="12.75">
      <c r="A12" s="2">
        <v>36</v>
      </c>
      <c r="B12" s="2">
        <v>8.8888</v>
      </c>
      <c r="C12" s="2">
        <f t="shared" si="0"/>
        <v>319.9968</v>
      </c>
      <c r="D12" s="2">
        <v>47</v>
      </c>
      <c r="E12" s="2">
        <v>8.8888</v>
      </c>
      <c r="F12" s="2">
        <f t="shared" si="0"/>
        <v>417.7736</v>
      </c>
      <c r="J12">
        <f t="shared" si="1"/>
        <v>9.5E-08</v>
      </c>
      <c r="K12">
        <f t="shared" si="2"/>
        <v>2589243.09358081</v>
      </c>
      <c r="L12" s="2">
        <f t="shared" si="3"/>
        <v>0.24597809389017694</v>
      </c>
    </row>
    <row r="13" spans="1:12" ht="12.75">
      <c r="A13" s="2">
        <v>65</v>
      </c>
      <c r="B13" s="2">
        <v>8.8888</v>
      </c>
      <c r="C13" s="2">
        <f t="shared" si="0"/>
        <v>577.7719999999999</v>
      </c>
      <c r="D13" s="2">
        <v>47</v>
      </c>
      <c r="E13" s="2">
        <v>8.8888</v>
      </c>
      <c r="F13" s="2">
        <f t="shared" si="0"/>
        <v>417.7736</v>
      </c>
      <c r="J13">
        <f t="shared" si="1"/>
        <v>9.5E-08</v>
      </c>
      <c r="K13">
        <f t="shared" si="2"/>
        <v>11751589.636178752</v>
      </c>
      <c r="L13" s="2">
        <f t="shared" si="3"/>
        <v>1.1164010154369814</v>
      </c>
    </row>
    <row r="14" spans="1:12" ht="12.75">
      <c r="A14" s="2">
        <v>51</v>
      </c>
      <c r="B14" s="2">
        <v>8.8888</v>
      </c>
      <c r="C14" s="2">
        <f t="shared" si="0"/>
        <v>453.3288</v>
      </c>
      <c r="D14" s="2">
        <v>48</v>
      </c>
      <c r="E14" s="2">
        <v>8.8888</v>
      </c>
      <c r="F14" s="2">
        <f t="shared" si="0"/>
        <v>426.6624</v>
      </c>
      <c r="J14">
        <f t="shared" si="1"/>
        <v>9.5E-08</v>
      </c>
      <c r="K14">
        <f t="shared" si="2"/>
        <v>6315650.305854196</v>
      </c>
      <c r="L14" s="2">
        <f t="shared" si="3"/>
        <v>0.5999867790561486</v>
      </c>
    </row>
    <row r="15" spans="1:12" ht="12.75">
      <c r="A15" s="2">
        <v>42</v>
      </c>
      <c r="B15" s="2">
        <v>8.8888</v>
      </c>
      <c r="C15" s="2">
        <f t="shared" si="0"/>
        <v>373.32959999999997</v>
      </c>
      <c r="D15" s="2">
        <v>48</v>
      </c>
      <c r="E15" s="2">
        <v>8.8888</v>
      </c>
      <c r="F15" s="2">
        <f t="shared" si="0"/>
        <v>426.6624</v>
      </c>
      <c r="J15">
        <f t="shared" si="1"/>
        <v>9.5E-08</v>
      </c>
      <c r="K15">
        <f t="shared" si="2"/>
        <v>3841993.3424006775</v>
      </c>
      <c r="L15" s="2">
        <f t="shared" si="3"/>
        <v>0.3649893675280644</v>
      </c>
    </row>
    <row r="16" spans="1:12" ht="12.75">
      <c r="A16" s="2">
        <v>59</v>
      </c>
      <c r="B16" s="2">
        <v>8.8888</v>
      </c>
      <c r="C16" s="2">
        <f t="shared" si="0"/>
        <v>524.4392</v>
      </c>
      <c r="D16" s="2">
        <v>48</v>
      </c>
      <c r="E16" s="2">
        <v>8.8888</v>
      </c>
      <c r="F16" s="2">
        <f t="shared" si="0"/>
        <v>426.6624</v>
      </c>
      <c r="J16">
        <f t="shared" si="1"/>
        <v>9.5E-08</v>
      </c>
      <c r="K16">
        <f t="shared" si="2"/>
        <v>9171060.836158436</v>
      </c>
      <c r="L16" s="2">
        <f t="shared" si="3"/>
        <v>0.8712507794350515</v>
      </c>
    </row>
    <row r="17" spans="1:12" ht="12.75">
      <c r="A17" s="2">
        <v>60</v>
      </c>
      <c r="B17" s="2">
        <v>8.8888</v>
      </c>
      <c r="C17" s="2">
        <f t="shared" si="0"/>
        <v>533.328</v>
      </c>
      <c r="D17" s="2">
        <v>49</v>
      </c>
      <c r="E17" s="2">
        <v>8.8888</v>
      </c>
      <c r="F17" s="2">
        <f t="shared" si="0"/>
        <v>435.5512</v>
      </c>
      <c r="J17">
        <f t="shared" si="1"/>
        <v>9.5E-08</v>
      </c>
      <c r="K17">
        <f t="shared" si="2"/>
        <v>9574269.004556691</v>
      </c>
      <c r="L17" s="2">
        <f t="shared" si="3"/>
        <v>0.9095555554328857</v>
      </c>
    </row>
    <row r="18" spans="1:12" ht="12.75">
      <c r="A18" s="2">
        <v>70</v>
      </c>
      <c r="B18" s="2">
        <v>8.8888</v>
      </c>
      <c r="C18" s="2">
        <f t="shared" si="0"/>
        <v>622.216</v>
      </c>
      <c r="D18" s="2">
        <v>50</v>
      </c>
      <c r="E18" s="2">
        <v>8.8888</v>
      </c>
      <c r="F18" s="2">
        <f t="shared" si="0"/>
        <v>444.44</v>
      </c>
      <c r="J18">
        <f t="shared" si="1"/>
        <v>9.5E-08</v>
      </c>
      <c r="K18">
        <f t="shared" si="2"/>
        <v>14206575.60700055</v>
      </c>
      <c r="L18" s="2">
        <f t="shared" si="3"/>
        <v>1.3496246826650524</v>
      </c>
    </row>
    <row r="19" spans="1:12" ht="12.75">
      <c r="A19" s="2">
        <v>64</v>
      </c>
      <c r="B19" s="2">
        <v>8.8888</v>
      </c>
      <c r="C19" s="2">
        <f t="shared" si="0"/>
        <v>568.8832</v>
      </c>
      <c r="D19" s="2">
        <v>50</v>
      </c>
      <c r="E19" s="2">
        <v>8.8888</v>
      </c>
      <c r="F19" s="2">
        <f t="shared" si="0"/>
        <v>444.44</v>
      </c>
      <c r="J19">
        <f t="shared" si="1"/>
        <v>9.5E-08</v>
      </c>
      <c r="K19">
        <f t="shared" si="2"/>
        <v>11294295.803246092</v>
      </c>
      <c r="L19" s="2">
        <f t="shared" si="3"/>
        <v>1.0729581013083789</v>
      </c>
    </row>
    <row r="20" spans="1:12" ht="12.75">
      <c r="A20" s="2">
        <v>47</v>
      </c>
      <c r="B20" s="2">
        <v>8.8888</v>
      </c>
      <c r="C20" s="2">
        <f t="shared" si="0"/>
        <v>417.7736</v>
      </c>
      <c r="D20" s="2">
        <v>50</v>
      </c>
      <c r="E20" s="2">
        <v>8.8888</v>
      </c>
      <c r="F20" s="2">
        <f t="shared" si="0"/>
        <v>444.44</v>
      </c>
      <c r="J20">
        <f t="shared" si="1"/>
        <v>9.5E-08</v>
      </c>
      <c r="K20">
        <f t="shared" si="2"/>
        <v>5123997.873721854</v>
      </c>
      <c r="L20" s="2">
        <f t="shared" si="3"/>
        <v>0.4867797980035761</v>
      </c>
    </row>
    <row r="21" spans="1:12" ht="12.75">
      <c r="A21" s="2">
        <v>62</v>
      </c>
      <c r="B21" s="2">
        <v>8.8888</v>
      </c>
      <c r="C21" s="2">
        <f t="shared" si="0"/>
        <v>551.1056</v>
      </c>
      <c r="D21" s="2">
        <v>51</v>
      </c>
      <c r="E21" s="2">
        <v>8.8888</v>
      </c>
      <c r="F21" s="2">
        <f t="shared" si="0"/>
        <v>453.3288</v>
      </c>
      <c r="J21">
        <f t="shared" si="1"/>
        <v>9.5E-08</v>
      </c>
      <c r="K21">
        <f t="shared" si="2"/>
        <v>10412647.097537428</v>
      </c>
      <c r="L21" s="2">
        <f t="shared" si="3"/>
        <v>0.9892014742660558</v>
      </c>
    </row>
    <row r="22" spans="1:12" ht="12.75">
      <c r="A22" s="2">
        <v>48</v>
      </c>
      <c r="B22" s="2">
        <v>8.8888</v>
      </c>
      <c r="C22" s="2">
        <f t="shared" si="0"/>
        <v>426.6624</v>
      </c>
      <c r="D22" s="2">
        <v>52</v>
      </c>
      <c r="E22" s="2">
        <v>8.8888</v>
      </c>
      <c r="F22" s="2">
        <f t="shared" si="0"/>
        <v>462.2176</v>
      </c>
      <c r="J22">
        <f t="shared" si="1"/>
        <v>9.5E-08</v>
      </c>
      <c r="K22">
        <f t="shared" si="2"/>
        <v>5407742.357529039</v>
      </c>
      <c r="L22" s="2">
        <f t="shared" si="3"/>
        <v>0.5137355239652587</v>
      </c>
    </row>
    <row r="23" spans="1:12" ht="12.75">
      <c r="A23" s="2">
        <v>60</v>
      </c>
      <c r="B23" s="2">
        <v>8.8888</v>
      </c>
      <c r="C23" s="2">
        <f t="shared" si="0"/>
        <v>533.328</v>
      </c>
      <c r="D23" s="2">
        <v>52</v>
      </c>
      <c r="E23" s="2">
        <v>8.8888</v>
      </c>
      <c r="F23" s="2">
        <f t="shared" si="0"/>
        <v>462.2176</v>
      </c>
      <c r="J23">
        <f t="shared" si="1"/>
        <v>9.5E-08</v>
      </c>
      <c r="K23">
        <f t="shared" si="2"/>
        <v>9574269.004556691</v>
      </c>
      <c r="L23" s="2">
        <f t="shared" si="3"/>
        <v>0.9095555554328857</v>
      </c>
    </row>
    <row r="24" spans="1:12" ht="12.75">
      <c r="A24" s="2">
        <v>55</v>
      </c>
      <c r="B24" s="2">
        <v>8.8888</v>
      </c>
      <c r="C24" s="2">
        <f t="shared" si="0"/>
        <v>488.884</v>
      </c>
      <c r="D24" s="2">
        <v>53</v>
      </c>
      <c r="E24" s="2">
        <v>8.8888</v>
      </c>
      <c r="F24" s="2">
        <f t="shared" si="0"/>
        <v>471.1064</v>
      </c>
      <c r="J24">
        <f t="shared" si="1"/>
        <v>9.5E-08</v>
      </c>
      <c r="K24">
        <f t="shared" si="2"/>
        <v>7662436.873711104</v>
      </c>
      <c r="L24" s="2">
        <f t="shared" si="3"/>
        <v>0.7279315030025548</v>
      </c>
    </row>
    <row r="25" spans="1:12" ht="12.75">
      <c r="A25" s="2">
        <v>55</v>
      </c>
      <c r="B25" s="2">
        <v>8.8888</v>
      </c>
      <c r="C25" s="2">
        <f t="shared" si="0"/>
        <v>488.884</v>
      </c>
      <c r="D25" s="2">
        <v>55</v>
      </c>
      <c r="E25" s="2">
        <v>8.8888</v>
      </c>
      <c r="F25" s="2">
        <f t="shared" si="0"/>
        <v>488.884</v>
      </c>
      <c r="J25">
        <f t="shared" si="1"/>
        <v>9.5E-08</v>
      </c>
      <c r="K25">
        <f t="shared" si="2"/>
        <v>7662436.873711104</v>
      </c>
      <c r="L25" s="2">
        <f t="shared" si="3"/>
        <v>0.7279315030025548</v>
      </c>
    </row>
    <row r="26" spans="1:12" ht="12.75">
      <c r="A26" s="2">
        <v>60</v>
      </c>
      <c r="B26" s="2">
        <v>8.8888</v>
      </c>
      <c r="C26" s="2">
        <f t="shared" si="0"/>
        <v>533.328</v>
      </c>
      <c r="D26" s="2">
        <v>55</v>
      </c>
      <c r="E26" s="2">
        <v>8.8888</v>
      </c>
      <c r="F26" s="2">
        <f t="shared" si="0"/>
        <v>488.884</v>
      </c>
      <c r="J26">
        <f t="shared" si="1"/>
        <v>9.5E-08</v>
      </c>
      <c r="K26">
        <f t="shared" si="2"/>
        <v>9574269.004556691</v>
      </c>
      <c r="L26" s="2">
        <f t="shared" si="3"/>
        <v>0.9095555554328857</v>
      </c>
    </row>
    <row r="27" spans="1:12" ht="12.75">
      <c r="A27" s="2">
        <v>37</v>
      </c>
      <c r="B27" s="2">
        <v>8.8888</v>
      </c>
      <c r="C27" s="2">
        <f t="shared" si="0"/>
        <v>328.8856</v>
      </c>
      <c r="D27" s="2">
        <v>57</v>
      </c>
      <c r="E27" s="2">
        <v>8.8888</v>
      </c>
      <c r="F27" s="2">
        <f t="shared" si="0"/>
        <v>506.66159999999996</v>
      </c>
      <c r="J27">
        <f t="shared" si="1"/>
        <v>9.5E-08</v>
      </c>
      <c r="K27">
        <f t="shared" si="2"/>
        <v>2777377.0220488585</v>
      </c>
      <c r="L27" s="2">
        <f t="shared" si="3"/>
        <v>0.2638508170946416</v>
      </c>
    </row>
    <row r="28" spans="1:12" ht="12.75">
      <c r="A28" s="2">
        <v>67</v>
      </c>
      <c r="B28" s="2">
        <v>8.8888</v>
      </c>
      <c r="C28" s="2">
        <f t="shared" si="0"/>
        <v>595.5495999999999</v>
      </c>
      <c r="D28" s="2">
        <v>58</v>
      </c>
      <c r="E28" s="2">
        <v>8.8888</v>
      </c>
      <c r="F28" s="2">
        <f t="shared" si="0"/>
        <v>515.5504</v>
      </c>
      <c r="J28">
        <f t="shared" si="1"/>
        <v>9.5E-08</v>
      </c>
      <c r="K28">
        <f t="shared" si="2"/>
        <v>12699596.41144242</v>
      </c>
      <c r="L28" s="2">
        <f t="shared" si="3"/>
        <v>1.2064616590870298</v>
      </c>
    </row>
    <row r="29" spans="1:12" ht="12.75">
      <c r="A29" s="2">
        <v>59</v>
      </c>
      <c r="B29" s="2">
        <v>8.8888</v>
      </c>
      <c r="C29" s="2">
        <f t="shared" si="0"/>
        <v>524.4392</v>
      </c>
      <c r="D29" s="2">
        <v>59</v>
      </c>
      <c r="E29" s="2">
        <v>8.8888</v>
      </c>
      <c r="F29" s="2">
        <f t="shared" si="0"/>
        <v>524.4392</v>
      </c>
      <c r="J29">
        <f t="shared" si="1"/>
        <v>9.5E-08</v>
      </c>
      <c r="K29">
        <f t="shared" si="2"/>
        <v>9171060.836158436</v>
      </c>
      <c r="L29" s="2">
        <f t="shared" si="3"/>
        <v>0.8712507794350515</v>
      </c>
    </row>
    <row r="30" spans="1:12" ht="12.75">
      <c r="A30" s="2">
        <v>44</v>
      </c>
      <c r="B30" s="2">
        <v>8.8888</v>
      </c>
      <c r="C30" s="2">
        <f t="shared" si="0"/>
        <v>391.1072</v>
      </c>
      <c r="D30" s="2">
        <v>59</v>
      </c>
      <c r="E30" s="2">
        <v>8.8888</v>
      </c>
      <c r="F30" s="2">
        <f t="shared" si="0"/>
        <v>524.4392</v>
      </c>
      <c r="J30">
        <f t="shared" si="1"/>
        <v>9.5E-08</v>
      </c>
      <c r="K30">
        <f t="shared" si="2"/>
        <v>4327900.586889619</v>
      </c>
      <c r="L30" s="2">
        <f t="shared" si="3"/>
        <v>0.4111505557545138</v>
      </c>
    </row>
    <row r="31" spans="1:12" ht="12.75">
      <c r="A31" s="2">
        <v>97</v>
      </c>
      <c r="B31" s="2">
        <v>8.8888</v>
      </c>
      <c r="C31" s="2">
        <f t="shared" si="0"/>
        <v>862.2135999999999</v>
      </c>
      <c r="D31" s="2">
        <v>59</v>
      </c>
      <c r="E31" s="2">
        <v>8.8888</v>
      </c>
      <c r="F31" s="2">
        <f t="shared" si="0"/>
        <v>524.4392</v>
      </c>
      <c r="J31">
        <f t="shared" si="1"/>
        <v>9.5E-08</v>
      </c>
      <c r="K31">
        <f t="shared" si="2"/>
        <v>32747191.859628476</v>
      </c>
      <c r="L31" s="2">
        <f t="shared" si="3"/>
        <v>3.1109832266647053</v>
      </c>
    </row>
    <row r="32" spans="1:12" ht="12.75">
      <c r="A32" s="2">
        <v>60</v>
      </c>
      <c r="B32" s="2">
        <v>8.8888</v>
      </c>
      <c r="C32" s="2">
        <f t="shared" si="0"/>
        <v>533.328</v>
      </c>
      <c r="D32" s="2">
        <v>60</v>
      </c>
      <c r="E32" s="2">
        <v>8.8888</v>
      </c>
      <c r="F32" s="2">
        <f t="shared" si="0"/>
        <v>533.328</v>
      </c>
      <c r="J32">
        <f t="shared" si="1"/>
        <v>9.5E-08</v>
      </c>
      <c r="K32">
        <f t="shared" si="2"/>
        <v>9574269.004556691</v>
      </c>
      <c r="L32" s="2">
        <f t="shared" si="3"/>
        <v>0.9095555554328857</v>
      </c>
    </row>
    <row r="33" spans="1:12" ht="12.75">
      <c r="A33" s="2">
        <v>49</v>
      </c>
      <c r="B33" s="2">
        <v>8.8888</v>
      </c>
      <c r="C33" s="2">
        <f t="shared" si="0"/>
        <v>435.5512</v>
      </c>
      <c r="D33" s="2">
        <v>60</v>
      </c>
      <c r="E33" s="2">
        <v>8.8888</v>
      </c>
      <c r="F33" s="2">
        <f t="shared" si="0"/>
        <v>533.328</v>
      </c>
      <c r="J33">
        <f t="shared" si="1"/>
        <v>9.5E-08</v>
      </c>
      <c r="K33">
        <f t="shared" si="2"/>
        <v>5700860.177882094</v>
      </c>
      <c r="L33" s="2">
        <f t="shared" si="3"/>
        <v>0.541581716898799</v>
      </c>
    </row>
    <row r="34" spans="1:12" ht="12.75">
      <c r="A34" s="2">
        <v>52</v>
      </c>
      <c r="B34" s="2">
        <v>8.8888</v>
      </c>
      <c r="C34" s="2">
        <f t="shared" si="0"/>
        <v>462.2176</v>
      </c>
      <c r="D34" s="2">
        <v>60</v>
      </c>
      <c r="E34" s="2">
        <v>8.8888</v>
      </c>
      <c r="F34" s="2">
        <f t="shared" si="0"/>
        <v>533.328</v>
      </c>
      <c r="J34">
        <f t="shared" si="1"/>
        <v>9.5E-08</v>
      </c>
      <c r="K34">
        <f t="shared" si="2"/>
        <v>6637537.446839858</v>
      </c>
      <c r="L34" s="2">
        <f t="shared" si="3"/>
        <v>0.6305660574497866</v>
      </c>
    </row>
    <row r="35" spans="1:12" ht="12.75">
      <c r="A35" s="2">
        <v>59</v>
      </c>
      <c r="B35" s="2">
        <v>8.8888</v>
      </c>
      <c r="C35" s="2">
        <f t="shared" si="0"/>
        <v>524.4392</v>
      </c>
      <c r="D35" s="2">
        <v>60</v>
      </c>
      <c r="E35" s="2">
        <v>8.8888</v>
      </c>
      <c r="F35" s="2">
        <f t="shared" si="0"/>
        <v>533.328</v>
      </c>
      <c r="J35">
        <f t="shared" si="1"/>
        <v>9.5E-08</v>
      </c>
      <c r="K35">
        <f t="shared" si="2"/>
        <v>9171060.836158436</v>
      </c>
      <c r="L35" s="2">
        <f t="shared" si="3"/>
        <v>0.8712507794350515</v>
      </c>
    </row>
    <row r="36" spans="1:12" ht="12.75">
      <c r="A36" s="2">
        <v>57</v>
      </c>
      <c r="B36" s="2">
        <v>8.8888</v>
      </c>
      <c r="C36" s="2">
        <f aca="true" t="shared" si="4" ref="C36:C48">A36*B36</f>
        <v>506.66159999999996</v>
      </c>
      <c r="D36" s="2">
        <v>62</v>
      </c>
      <c r="E36" s="2">
        <v>8.8888</v>
      </c>
      <c r="F36" s="2">
        <f aca="true" t="shared" si="5" ref="F36:F48">D36*E36</f>
        <v>551.1056</v>
      </c>
      <c r="J36">
        <f t="shared" si="1"/>
        <v>9.5E-08</v>
      </c>
      <c r="K36">
        <f t="shared" si="2"/>
        <v>8396108.748972416</v>
      </c>
      <c r="L36" s="2">
        <f t="shared" si="3"/>
        <v>0.7976303311523796</v>
      </c>
    </row>
    <row r="37" spans="1:12" ht="12.75">
      <c r="A37" s="2">
        <v>58</v>
      </c>
      <c r="B37" s="2">
        <v>8.8888</v>
      </c>
      <c r="C37" s="2">
        <f t="shared" si="4"/>
        <v>515.5504</v>
      </c>
      <c r="D37" s="2">
        <v>62</v>
      </c>
      <c r="E37" s="2">
        <v>8.8888</v>
      </c>
      <c r="F37" s="2">
        <f t="shared" si="5"/>
        <v>551.1056</v>
      </c>
      <c r="J37">
        <f t="shared" si="1"/>
        <v>9.5E-08</v>
      </c>
      <c r="K37">
        <f t="shared" si="2"/>
        <v>8778374.165176293</v>
      </c>
      <c r="L37" s="2">
        <f t="shared" si="3"/>
        <v>0.8339455456917478</v>
      </c>
    </row>
    <row r="38" spans="1:12" ht="12.75">
      <c r="A38" s="2">
        <v>48</v>
      </c>
      <c r="B38" s="2">
        <v>8.8888</v>
      </c>
      <c r="C38" s="2">
        <f t="shared" si="4"/>
        <v>426.6624</v>
      </c>
      <c r="D38" s="2">
        <v>63</v>
      </c>
      <c r="E38" s="2">
        <v>8.8888</v>
      </c>
      <c r="F38" s="2">
        <f t="shared" si="5"/>
        <v>559.9944</v>
      </c>
      <c r="J38">
        <f t="shared" si="1"/>
        <v>9.5E-08</v>
      </c>
      <c r="K38">
        <f t="shared" si="2"/>
        <v>5407742.357529039</v>
      </c>
      <c r="L38" s="2">
        <f t="shared" si="3"/>
        <v>0.5137355239652587</v>
      </c>
    </row>
    <row r="39" spans="1:12" ht="12.75">
      <c r="A39" s="2">
        <v>71</v>
      </c>
      <c r="B39" s="2">
        <v>8.8888</v>
      </c>
      <c r="C39" s="2">
        <f t="shared" si="4"/>
        <v>631.1048</v>
      </c>
      <c r="D39" s="2">
        <v>64</v>
      </c>
      <c r="E39" s="2">
        <v>8.8888</v>
      </c>
      <c r="F39" s="2">
        <f t="shared" si="5"/>
        <v>568.8832</v>
      </c>
      <c r="J39">
        <f t="shared" si="1"/>
        <v>9.5E-08</v>
      </c>
      <c r="K39">
        <f t="shared" si="2"/>
        <v>14731935.110619431</v>
      </c>
      <c r="L39" s="2">
        <f t="shared" si="3"/>
        <v>1.399533835508846</v>
      </c>
    </row>
    <row r="40" spans="1:12" ht="12.75">
      <c r="A40" s="2">
        <v>116</v>
      </c>
      <c r="B40" s="2">
        <v>8.8888</v>
      </c>
      <c r="C40" s="2">
        <f t="shared" si="4"/>
        <v>1031.1008</v>
      </c>
      <c r="D40" s="2">
        <v>65</v>
      </c>
      <c r="E40" s="2">
        <v>8.8888</v>
      </c>
      <c r="F40" s="2">
        <f t="shared" si="5"/>
        <v>577.7719999999999</v>
      </c>
      <c r="J40">
        <f t="shared" si="1"/>
        <v>9.5E-08</v>
      </c>
      <c r="K40">
        <f t="shared" si="2"/>
        <v>51766747.23833137</v>
      </c>
      <c r="L40" s="2">
        <f t="shared" si="3"/>
        <v>4.917840987641481</v>
      </c>
    </row>
    <row r="41" spans="1:12" ht="12.75">
      <c r="A41" s="2">
        <v>47</v>
      </c>
      <c r="B41" s="2">
        <v>8.8888</v>
      </c>
      <c r="C41" s="2">
        <f t="shared" si="4"/>
        <v>417.7736</v>
      </c>
      <c r="D41" s="2">
        <v>67</v>
      </c>
      <c r="E41" s="2">
        <v>8.8888</v>
      </c>
      <c r="F41" s="2">
        <f t="shared" si="5"/>
        <v>595.5495999999999</v>
      </c>
      <c r="J41">
        <f t="shared" si="1"/>
        <v>9.5E-08</v>
      </c>
      <c r="K41">
        <f t="shared" si="2"/>
        <v>5123997.873721854</v>
      </c>
      <c r="L41" s="2">
        <f t="shared" si="3"/>
        <v>0.4867797980035761</v>
      </c>
    </row>
    <row r="42" spans="1:12" ht="12.75">
      <c r="A42" s="2">
        <v>48</v>
      </c>
      <c r="B42" s="2">
        <v>8.8888</v>
      </c>
      <c r="C42" s="2">
        <f t="shared" si="4"/>
        <v>426.6624</v>
      </c>
      <c r="D42" s="2">
        <v>70</v>
      </c>
      <c r="E42" s="2">
        <v>8.8888</v>
      </c>
      <c r="F42" s="2">
        <f t="shared" si="5"/>
        <v>622.216</v>
      </c>
      <c r="J42">
        <f t="shared" si="1"/>
        <v>9.5E-08</v>
      </c>
      <c r="K42">
        <f t="shared" si="2"/>
        <v>5407742.357529039</v>
      </c>
      <c r="L42" s="2">
        <f t="shared" si="3"/>
        <v>0.5137355239652587</v>
      </c>
    </row>
    <row r="43" spans="1:12" ht="12.75">
      <c r="A43" s="2">
        <v>50</v>
      </c>
      <c r="B43" s="2">
        <v>8.8888</v>
      </c>
      <c r="C43" s="2">
        <f t="shared" si="4"/>
        <v>444.44</v>
      </c>
      <c r="D43" s="2">
        <v>70</v>
      </c>
      <c r="E43" s="2">
        <v>8.8888</v>
      </c>
      <c r="F43" s="2">
        <f t="shared" si="5"/>
        <v>622.216</v>
      </c>
      <c r="J43">
        <f t="shared" si="1"/>
        <v>9.5E-08</v>
      </c>
      <c r="K43">
        <f t="shared" si="2"/>
        <v>6003460.197524646</v>
      </c>
      <c r="L43" s="2">
        <f t="shared" si="3"/>
        <v>0.5703287187648414</v>
      </c>
    </row>
    <row r="44" spans="1:12" ht="12.75">
      <c r="A44" s="2">
        <v>36</v>
      </c>
      <c r="B44" s="2">
        <v>8.8888</v>
      </c>
      <c r="C44" s="2">
        <f t="shared" si="4"/>
        <v>319.9968</v>
      </c>
      <c r="D44" s="2">
        <v>70</v>
      </c>
      <c r="E44" s="2">
        <v>8.8888</v>
      </c>
      <c r="F44" s="2">
        <f t="shared" si="5"/>
        <v>622.216</v>
      </c>
      <c r="J44">
        <f t="shared" si="1"/>
        <v>9.5E-08</v>
      </c>
      <c r="K44">
        <f t="shared" si="2"/>
        <v>2589243.09358081</v>
      </c>
      <c r="L44" s="2">
        <f t="shared" si="3"/>
        <v>0.24597809389017694</v>
      </c>
    </row>
    <row r="45" spans="1:12" ht="12.75">
      <c r="A45" s="2">
        <v>34</v>
      </c>
      <c r="B45" s="2">
        <v>8.8888</v>
      </c>
      <c r="C45" s="2">
        <f t="shared" si="4"/>
        <v>302.2192</v>
      </c>
      <c r="D45" s="2">
        <v>71</v>
      </c>
      <c r="E45" s="2">
        <v>8.8888</v>
      </c>
      <c r="F45" s="2">
        <f t="shared" si="5"/>
        <v>631.1048</v>
      </c>
      <c r="J45">
        <f t="shared" si="1"/>
        <v>9.5E-08</v>
      </c>
      <c r="K45">
        <f t="shared" si="2"/>
        <v>2236786.084132436</v>
      </c>
      <c r="L45" s="2">
        <f t="shared" si="3"/>
        <v>0.21249467799258145</v>
      </c>
    </row>
    <row r="46" spans="1:12" ht="12.75">
      <c r="A46" s="2">
        <v>50</v>
      </c>
      <c r="B46" s="2">
        <v>8.8888</v>
      </c>
      <c r="C46" s="2">
        <f t="shared" si="4"/>
        <v>444.44</v>
      </c>
      <c r="D46" s="2">
        <v>75</v>
      </c>
      <c r="E46" s="2">
        <v>8.8888</v>
      </c>
      <c r="F46" s="2">
        <f t="shared" si="5"/>
        <v>666.66</v>
      </c>
      <c r="J46">
        <f t="shared" si="1"/>
        <v>9.5E-08</v>
      </c>
      <c r="K46">
        <f t="shared" si="2"/>
        <v>6003460.197524646</v>
      </c>
      <c r="L46" s="2">
        <f t="shared" si="3"/>
        <v>0.5703287187648414</v>
      </c>
    </row>
    <row r="47" spans="1:12" ht="12.75">
      <c r="A47" s="2">
        <v>70</v>
      </c>
      <c r="B47" s="2">
        <v>8.8888</v>
      </c>
      <c r="C47" s="2">
        <f t="shared" si="4"/>
        <v>622.216</v>
      </c>
      <c r="D47" s="2">
        <v>97</v>
      </c>
      <c r="E47" s="2">
        <v>8.8888</v>
      </c>
      <c r="F47" s="2">
        <f t="shared" si="5"/>
        <v>862.2135999999999</v>
      </c>
      <c r="J47">
        <f t="shared" si="1"/>
        <v>9.5E-08</v>
      </c>
      <c r="K47">
        <f>POWER(C47,2.56)</f>
        <v>14206575.60700055</v>
      </c>
      <c r="L47" s="2">
        <f>J47*K47</f>
        <v>1.3496246826650524</v>
      </c>
    </row>
    <row r="48" spans="1:12" ht="12.75">
      <c r="A48" s="2">
        <v>52</v>
      </c>
      <c r="B48" s="2">
        <v>8.8888</v>
      </c>
      <c r="C48" s="2">
        <f t="shared" si="4"/>
        <v>462.2176</v>
      </c>
      <c r="D48" s="2">
        <v>116</v>
      </c>
      <c r="E48" s="2">
        <v>8.8888</v>
      </c>
      <c r="F48" s="2">
        <f t="shared" si="5"/>
        <v>1031.1008</v>
      </c>
      <c r="J48">
        <f t="shared" si="1"/>
        <v>9.5E-08</v>
      </c>
      <c r="K48">
        <f>POWER(C48,2.56)</f>
        <v>6637537.446839858</v>
      </c>
      <c r="L48" s="2">
        <f>J48*K48</f>
        <v>0.6305660574497866</v>
      </c>
    </row>
    <row r="49" spans="1:12" ht="12.75">
      <c r="A49" s="2"/>
      <c r="B49" s="2"/>
      <c r="C49" s="2">
        <f>SUM(C4:C48)</f>
        <v>22648.6624</v>
      </c>
      <c r="D49" s="2"/>
      <c r="F49" s="2"/>
      <c r="J49">
        <v>45</v>
      </c>
      <c r="L49" s="2">
        <f>SUM(L4:L46)</f>
        <v>38.53162638096829</v>
      </c>
    </row>
    <row r="50" spans="1:5" ht="12.75">
      <c r="A50" s="2"/>
      <c r="B50" s="2"/>
      <c r="E50" s="2"/>
    </row>
    <row r="51" spans="1:12" ht="12.75">
      <c r="A51" s="2" t="s">
        <v>8</v>
      </c>
      <c r="B51" s="2">
        <v>302</v>
      </c>
      <c r="C51" t="s">
        <v>9</v>
      </c>
      <c r="D51">
        <f>AVERAGE(C4:C48)</f>
        <v>503.3036088888889</v>
      </c>
      <c r="E51" s="2" t="s">
        <v>8</v>
      </c>
      <c r="F51">
        <f>MIN(C4:C48)</f>
        <v>302.2192</v>
      </c>
      <c r="L51">
        <f>L49/J49</f>
        <v>0.8562583640215176</v>
      </c>
    </row>
    <row r="52" spans="1:6" ht="12.75">
      <c r="A52" s="2" t="s">
        <v>10</v>
      </c>
      <c r="B52" s="2">
        <v>1031</v>
      </c>
      <c r="C52" t="s">
        <v>11</v>
      </c>
      <c r="D52">
        <f>MEDIAN(C4:C48)</f>
        <v>488.884</v>
      </c>
      <c r="E52" s="2" t="s">
        <v>10</v>
      </c>
      <c r="F52">
        <f>MAX(C4:C48)</f>
        <v>1031.1008</v>
      </c>
    </row>
    <row r="53" spans="1:12" ht="12.75">
      <c r="A53" s="2" t="s">
        <v>12</v>
      </c>
      <c r="B53" s="2">
        <f>COUNT(C4:C48)</f>
        <v>45</v>
      </c>
      <c r="C53" s="2"/>
      <c r="L53">
        <v>0.8563</v>
      </c>
    </row>
    <row r="54" spans="1:3" ht="12.75">
      <c r="A54" s="2" t="s">
        <v>13</v>
      </c>
      <c r="B54" s="2">
        <v>133.99</v>
      </c>
      <c r="C54" s="2">
        <f>STDEV(C4:C48)</f>
        <v>133.99417249316153</v>
      </c>
    </row>
    <row r="55" spans="1:3" ht="12.75">
      <c r="A55" s="2"/>
      <c r="B55" s="2"/>
      <c r="C55" s="2"/>
    </row>
    <row r="56" spans="1:3" ht="12.75">
      <c r="A56" s="2"/>
      <c r="B56" s="2"/>
      <c r="C56" s="2"/>
    </row>
    <row r="57" spans="1:5" ht="12.75">
      <c r="A57" t="s">
        <v>0</v>
      </c>
      <c r="B57" t="s">
        <v>1</v>
      </c>
      <c r="C57" s="1" t="s">
        <v>2</v>
      </c>
      <c r="D57" t="s">
        <v>3</v>
      </c>
      <c r="E57" t="s">
        <v>4</v>
      </c>
    </row>
    <row r="58" spans="1:4" ht="12.75">
      <c r="A58" t="s">
        <v>14</v>
      </c>
      <c r="C58" t="s">
        <v>6</v>
      </c>
      <c r="D58" t="s">
        <v>7</v>
      </c>
    </row>
    <row r="61" spans="1:13" ht="15">
      <c r="A61" s="2">
        <v>23</v>
      </c>
      <c r="B61" s="2">
        <v>8.8888</v>
      </c>
      <c r="C61" s="2">
        <f aca="true" t="shared" si="6" ref="C61:F76">A61*B61</f>
        <v>204.4424</v>
      </c>
      <c r="D61" s="2">
        <v>21</v>
      </c>
      <c r="E61" s="2">
        <v>8.8888</v>
      </c>
      <c r="F61" s="2">
        <f t="shared" si="6"/>
        <v>186.66479999999999</v>
      </c>
      <c r="J61" s="6">
        <f aca="true" t="shared" si="7" ref="J61:J124">C61/1000</f>
        <v>0.2044424</v>
      </c>
      <c r="K61" s="2">
        <v>26.6</v>
      </c>
      <c r="L61">
        <f aca="true" t="shared" si="8" ref="L61:L126">POWER(J61,3.13)</f>
        <v>0.006951637830906359</v>
      </c>
      <c r="M61" s="2">
        <f aca="true" t="shared" si="9" ref="M61:M124">K61*L61</f>
        <v>0.18491356630210914</v>
      </c>
    </row>
    <row r="62" spans="1:13" ht="15">
      <c r="A62" s="2">
        <v>31</v>
      </c>
      <c r="B62" s="2">
        <v>8.8888</v>
      </c>
      <c r="C62" s="2">
        <f t="shared" si="6"/>
        <v>275.5528</v>
      </c>
      <c r="D62" s="2">
        <v>22</v>
      </c>
      <c r="E62" s="2">
        <v>8.8888</v>
      </c>
      <c r="F62" s="2">
        <f t="shared" si="6"/>
        <v>195.5536</v>
      </c>
      <c r="J62" s="6">
        <f t="shared" si="7"/>
        <v>0.2755528</v>
      </c>
      <c r="K62" s="2">
        <v>26.6</v>
      </c>
      <c r="L62">
        <f t="shared" si="8"/>
        <v>0.01769461480739132</v>
      </c>
      <c r="M62" s="2">
        <f t="shared" si="9"/>
        <v>0.4706767538766092</v>
      </c>
    </row>
    <row r="63" spans="1:13" ht="15">
      <c r="A63" s="2">
        <v>30</v>
      </c>
      <c r="B63" s="2">
        <v>8.8888</v>
      </c>
      <c r="C63" s="2">
        <f t="shared" si="6"/>
        <v>266.664</v>
      </c>
      <c r="D63" s="2">
        <v>23</v>
      </c>
      <c r="E63" s="2">
        <v>8.8888</v>
      </c>
      <c r="F63" s="2">
        <f t="shared" si="6"/>
        <v>204.4424</v>
      </c>
      <c r="J63" s="6">
        <f t="shared" si="7"/>
        <v>0.266664</v>
      </c>
      <c r="K63" s="2">
        <v>26.6</v>
      </c>
      <c r="L63">
        <f t="shared" si="8"/>
        <v>0.01596866236816377</v>
      </c>
      <c r="M63" s="2">
        <f t="shared" si="9"/>
        <v>0.42476641899315626</v>
      </c>
    </row>
    <row r="64" spans="1:13" ht="15">
      <c r="A64" s="2">
        <v>31</v>
      </c>
      <c r="B64" s="2">
        <v>8.8888</v>
      </c>
      <c r="C64" s="2">
        <f t="shared" si="6"/>
        <v>275.5528</v>
      </c>
      <c r="D64" s="2">
        <v>23</v>
      </c>
      <c r="E64" s="2">
        <v>8.8888</v>
      </c>
      <c r="F64" s="2">
        <f t="shared" si="6"/>
        <v>204.4424</v>
      </c>
      <c r="J64" s="6">
        <f t="shared" si="7"/>
        <v>0.2755528</v>
      </c>
      <c r="K64" s="2">
        <v>26.6</v>
      </c>
      <c r="L64">
        <f t="shared" si="8"/>
        <v>0.01769461480739132</v>
      </c>
      <c r="M64" s="2">
        <f t="shared" si="9"/>
        <v>0.4706767538766092</v>
      </c>
    </row>
    <row r="65" spans="1:13" ht="15">
      <c r="A65" s="2">
        <v>33</v>
      </c>
      <c r="B65" s="2">
        <v>8.8888</v>
      </c>
      <c r="C65" s="2">
        <f t="shared" si="6"/>
        <v>293.3304</v>
      </c>
      <c r="D65" s="2">
        <v>24</v>
      </c>
      <c r="E65" s="2">
        <v>8.8888</v>
      </c>
      <c r="F65" s="2">
        <f t="shared" si="6"/>
        <v>213.3312</v>
      </c>
      <c r="J65" s="6">
        <f t="shared" si="7"/>
        <v>0.2933304</v>
      </c>
      <c r="K65" s="2">
        <v>26.6</v>
      </c>
      <c r="L65">
        <f t="shared" si="8"/>
        <v>0.021519275373004663</v>
      </c>
      <c r="M65" s="2">
        <f t="shared" si="9"/>
        <v>0.5724127249219241</v>
      </c>
    </row>
    <row r="66" spans="1:13" ht="15">
      <c r="A66" s="2">
        <v>38</v>
      </c>
      <c r="B66" s="2">
        <v>8.8888</v>
      </c>
      <c r="C66" s="2">
        <f t="shared" si="6"/>
        <v>337.7744</v>
      </c>
      <c r="D66" s="2">
        <v>25</v>
      </c>
      <c r="E66" s="2">
        <v>8.8888</v>
      </c>
      <c r="F66" s="2">
        <f t="shared" si="6"/>
        <v>222.22</v>
      </c>
      <c r="J66" s="6">
        <f t="shared" si="7"/>
        <v>0.33777440000000003</v>
      </c>
      <c r="K66" s="2">
        <v>26.6</v>
      </c>
      <c r="L66">
        <f t="shared" si="8"/>
        <v>0.03346583524560206</v>
      </c>
      <c r="M66" s="2">
        <f t="shared" si="9"/>
        <v>0.8901912175330148</v>
      </c>
    </row>
    <row r="67" spans="1:13" ht="15">
      <c r="A67" s="2">
        <v>30</v>
      </c>
      <c r="B67" s="2">
        <v>8.8888</v>
      </c>
      <c r="C67" s="2">
        <f t="shared" si="6"/>
        <v>266.664</v>
      </c>
      <c r="D67" s="2">
        <v>25</v>
      </c>
      <c r="E67" s="2">
        <v>8.8888</v>
      </c>
      <c r="F67" s="2">
        <f t="shared" si="6"/>
        <v>222.22</v>
      </c>
      <c r="J67" s="6">
        <f t="shared" si="7"/>
        <v>0.266664</v>
      </c>
      <c r="K67" s="2">
        <v>26.6</v>
      </c>
      <c r="L67">
        <f t="shared" si="8"/>
        <v>0.01596866236816377</v>
      </c>
      <c r="M67" s="2">
        <f t="shared" si="9"/>
        <v>0.42476641899315626</v>
      </c>
    </row>
    <row r="68" spans="1:13" ht="15">
      <c r="A68" s="2">
        <v>30</v>
      </c>
      <c r="B68" s="2">
        <v>8.8888</v>
      </c>
      <c r="C68" s="2">
        <f t="shared" si="6"/>
        <v>266.664</v>
      </c>
      <c r="D68" s="2">
        <v>26</v>
      </c>
      <c r="E68" s="2">
        <v>8.8888</v>
      </c>
      <c r="F68" s="2">
        <f t="shared" si="6"/>
        <v>231.1088</v>
      </c>
      <c r="J68" s="6">
        <f t="shared" si="7"/>
        <v>0.266664</v>
      </c>
      <c r="K68" s="2">
        <v>26.6</v>
      </c>
      <c r="L68">
        <f t="shared" si="8"/>
        <v>0.01596866236816377</v>
      </c>
      <c r="M68" s="2">
        <f t="shared" si="9"/>
        <v>0.42476641899315626</v>
      </c>
    </row>
    <row r="69" spans="1:13" ht="15">
      <c r="A69" s="2">
        <v>29</v>
      </c>
      <c r="B69" s="2">
        <v>8.8888</v>
      </c>
      <c r="C69" s="2">
        <f t="shared" si="6"/>
        <v>257.7752</v>
      </c>
      <c r="D69" s="2">
        <v>26</v>
      </c>
      <c r="E69" s="2">
        <v>8.8888</v>
      </c>
      <c r="F69" s="2">
        <f t="shared" si="6"/>
        <v>231.1088</v>
      </c>
      <c r="J69" s="6">
        <f t="shared" si="7"/>
        <v>0.2577752</v>
      </c>
      <c r="K69" s="2">
        <v>26.6</v>
      </c>
      <c r="L69">
        <f t="shared" si="8"/>
        <v>0.014361002065939318</v>
      </c>
      <c r="M69" s="2">
        <f t="shared" si="9"/>
        <v>0.3820026549539859</v>
      </c>
    </row>
    <row r="70" spans="1:13" ht="15">
      <c r="A70" s="2">
        <v>34</v>
      </c>
      <c r="B70" s="2">
        <v>8.8888</v>
      </c>
      <c r="C70" s="2">
        <f t="shared" si="6"/>
        <v>302.2192</v>
      </c>
      <c r="D70" s="2">
        <v>26</v>
      </c>
      <c r="E70" s="2">
        <v>8.8888</v>
      </c>
      <c r="F70" s="2">
        <f t="shared" si="6"/>
        <v>231.1088</v>
      </c>
      <c r="J70" s="6">
        <f t="shared" si="7"/>
        <v>0.3022192</v>
      </c>
      <c r="K70" s="2">
        <v>26.6</v>
      </c>
      <c r="L70">
        <f t="shared" si="8"/>
        <v>0.023626969550621234</v>
      </c>
      <c r="M70" s="2">
        <f t="shared" si="9"/>
        <v>0.6284773900465248</v>
      </c>
    </row>
    <row r="71" spans="1:13" ht="15">
      <c r="A71" s="2">
        <v>30</v>
      </c>
      <c r="B71" s="2">
        <v>8.8888</v>
      </c>
      <c r="C71" s="2">
        <f t="shared" si="6"/>
        <v>266.664</v>
      </c>
      <c r="D71" s="2">
        <v>26</v>
      </c>
      <c r="E71" s="2">
        <v>8.8888</v>
      </c>
      <c r="F71" s="2">
        <f t="shared" si="6"/>
        <v>231.1088</v>
      </c>
      <c r="J71" s="6">
        <f t="shared" si="7"/>
        <v>0.266664</v>
      </c>
      <c r="K71" s="2">
        <v>26.6</v>
      </c>
      <c r="L71">
        <f t="shared" si="8"/>
        <v>0.01596866236816377</v>
      </c>
      <c r="M71" s="2">
        <f t="shared" si="9"/>
        <v>0.42476641899315626</v>
      </c>
    </row>
    <row r="72" spans="1:13" ht="15">
      <c r="A72" s="2">
        <v>37</v>
      </c>
      <c r="B72" s="2">
        <v>8.8888</v>
      </c>
      <c r="C72" s="2">
        <f t="shared" si="6"/>
        <v>328.8856</v>
      </c>
      <c r="D72" s="2">
        <v>26</v>
      </c>
      <c r="E72" s="2">
        <v>8.8888</v>
      </c>
      <c r="F72" s="2">
        <f t="shared" si="6"/>
        <v>231.1088</v>
      </c>
      <c r="J72" s="6">
        <f t="shared" si="7"/>
        <v>0.3288856</v>
      </c>
      <c r="K72" s="2">
        <v>26.6</v>
      </c>
      <c r="L72">
        <f t="shared" si="8"/>
        <v>0.030785797443162503</v>
      </c>
      <c r="M72" s="2">
        <f t="shared" si="9"/>
        <v>0.8189022119881226</v>
      </c>
    </row>
    <row r="73" spans="1:13" ht="15">
      <c r="A73" s="2">
        <v>28</v>
      </c>
      <c r="B73" s="2">
        <v>8.8888</v>
      </c>
      <c r="C73" s="2">
        <f t="shared" si="6"/>
        <v>248.88639999999998</v>
      </c>
      <c r="D73" s="2">
        <v>26</v>
      </c>
      <c r="E73" s="2">
        <v>8.8888</v>
      </c>
      <c r="F73" s="2">
        <f t="shared" si="6"/>
        <v>231.1088</v>
      </c>
      <c r="J73" s="6">
        <f t="shared" si="7"/>
        <v>0.24888639999999998</v>
      </c>
      <c r="K73" s="2">
        <v>26.6</v>
      </c>
      <c r="L73">
        <f t="shared" si="8"/>
        <v>0.012867188087628958</v>
      </c>
      <c r="M73" s="2">
        <f t="shared" si="9"/>
        <v>0.3422672031309303</v>
      </c>
    </row>
    <row r="74" spans="1:13" ht="15">
      <c r="A74" s="2">
        <v>26</v>
      </c>
      <c r="B74" s="2">
        <v>8.8888</v>
      </c>
      <c r="C74" s="2">
        <f t="shared" si="6"/>
        <v>231.1088</v>
      </c>
      <c r="D74" s="2">
        <v>26</v>
      </c>
      <c r="E74" s="2">
        <v>8.8888</v>
      </c>
      <c r="F74" s="2">
        <f t="shared" si="6"/>
        <v>231.1088</v>
      </c>
      <c r="J74" s="6">
        <f t="shared" si="7"/>
        <v>0.2311088</v>
      </c>
      <c r="K74" s="2">
        <v>26.6</v>
      </c>
      <c r="L74">
        <f t="shared" si="8"/>
        <v>0.010203415927574141</v>
      </c>
      <c r="M74" s="2">
        <f t="shared" si="9"/>
        <v>0.27141086367347217</v>
      </c>
    </row>
    <row r="75" spans="1:13" ht="15">
      <c r="A75" s="2">
        <v>29</v>
      </c>
      <c r="B75" s="2">
        <v>8.8888</v>
      </c>
      <c r="C75" s="2">
        <f t="shared" si="6"/>
        <v>257.7752</v>
      </c>
      <c r="D75" s="2">
        <v>26</v>
      </c>
      <c r="E75" s="2">
        <v>8.8888</v>
      </c>
      <c r="F75" s="2">
        <f t="shared" si="6"/>
        <v>231.1088</v>
      </c>
      <c r="J75" s="6">
        <f t="shared" si="7"/>
        <v>0.2577752</v>
      </c>
      <c r="K75" s="2">
        <v>26.6</v>
      </c>
      <c r="L75">
        <f t="shared" si="8"/>
        <v>0.014361002065939318</v>
      </c>
      <c r="M75" s="2">
        <f t="shared" si="9"/>
        <v>0.3820026549539859</v>
      </c>
    </row>
    <row r="76" spans="1:13" ht="15">
      <c r="A76" s="2">
        <v>29</v>
      </c>
      <c r="B76" s="2">
        <v>8.8888</v>
      </c>
      <c r="C76" s="2">
        <f t="shared" si="6"/>
        <v>257.7752</v>
      </c>
      <c r="D76" s="2">
        <v>27</v>
      </c>
      <c r="E76" s="2">
        <v>8.8888</v>
      </c>
      <c r="F76" s="2">
        <f t="shared" si="6"/>
        <v>239.9976</v>
      </c>
      <c r="J76" s="6">
        <f t="shared" si="7"/>
        <v>0.2577752</v>
      </c>
      <c r="K76" s="2">
        <v>26.6</v>
      </c>
      <c r="L76">
        <f t="shared" si="8"/>
        <v>0.014361002065939318</v>
      </c>
      <c r="M76" s="2">
        <f t="shared" si="9"/>
        <v>0.3820026549539859</v>
      </c>
    </row>
    <row r="77" spans="1:13" ht="15">
      <c r="A77" s="2">
        <v>28</v>
      </c>
      <c r="B77" s="2">
        <v>8.8888</v>
      </c>
      <c r="C77" s="2">
        <f aca="true" t="shared" si="10" ref="C77:F92">A77*B77</f>
        <v>248.88639999999998</v>
      </c>
      <c r="D77" s="2">
        <v>27</v>
      </c>
      <c r="E77" s="2">
        <v>8.8888</v>
      </c>
      <c r="F77" s="2">
        <f t="shared" si="10"/>
        <v>239.9976</v>
      </c>
      <c r="J77" s="6">
        <f t="shared" si="7"/>
        <v>0.24888639999999998</v>
      </c>
      <c r="K77" s="2">
        <v>26.6</v>
      </c>
      <c r="L77">
        <f t="shared" si="8"/>
        <v>0.012867188087628958</v>
      </c>
      <c r="M77" s="2">
        <f t="shared" si="9"/>
        <v>0.3422672031309303</v>
      </c>
    </row>
    <row r="78" spans="1:13" ht="15">
      <c r="A78" s="2">
        <v>34</v>
      </c>
      <c r="B78" s="2">
        <v>8.8888</v>
      </c>
      <c r="C78" s="2">
        <f t="shared" si="10"/>
        <v>302.2192</v>
      </c>
      <c r="D78" s="2">
        <v>27</v>
      </c>
      <c r="E78" s="2">
        <v>8.8888</v>
      </c>
      <c r="F78" s="2">
        <f t="shared" si="10"/>
        <v>239.9976</v>
      </c>
      <c r="J78" s="6">
        <f t="shared" si="7"/>
        <v>0.3022192</v>
      </c>
      <c r="K78" s="2">
        <v>26.6</v>
      </c>
      <c r="L78">
        <f t="shared" si="8"/>
        <v>0.023626969550621234</v>
      </c>
      <c r="M78" s="2">
        <f t="shared" si="9"/>
        <v>0.6284773900465248</v>
      </c>
    </row>
    <row r="79" spans="1:13" ht="15">
      <c r="A79" s="2">
        <v>30</v>
      </c>
      <c r="B79" s="2">
        <v>8.8888</v>
      </c>
      <c r="C79" s="2">
        <f t="shared" si="10"/>
        <v>266.664</v>
      </c>
      <c r="D79" s="2">
        <v>27</v>
      </c>
      <c r="E79" s="2">
        <v>8.8888</v>
      </c>
      <c r="F79" s="2">
        <f t="shared" si="10"/>
        <v>239.9976</v>
      </c>
      <c r="J79" s="6">
        <f t="shared" si="7"/>
        <v>0.266664</v>
      </c>
      <c r="K79" s="2">
        <v>26.6</v>
      </c>
      <c r="L79">
        <f t="shared" si="8"/>
        <v>0.01596866236816377</v>
      </c>
      <c r="M79" s="2">
        <f t="shared" si="9"/>
        <v>0.42476641899315626</v>
      </c>
    </row>
    <row r="80" spans="1:13" ht="15">
      <c r="A80" s="2">
        <v>35</v>
      </c>
      <c r="B80" s="2">
        <v>8.8888</v>
      </c>
      <c r="C80" s="2">
        <f t="shared" si="10"/>
        <v>311.108</v>
      </c>
      <c r="D80" s="2">
        <v>27</v>
      </c>
      <c r="E80" s="2">
        <v>8.8888</v>
      </c>
      <c r="F80" s="2">
        <f t="shared" si="10"/>
        <v>239.9976</v>
      </c>
      <c r="J80" s="6">
        <f t="shared" si="7"/>
        <v>0.311108</v>
      </c>
      <c r="K80" s="2">
        <v>26.6</v>
      </c>
      <c r="L80">
        <f t="shared" si="8"/>
        <v>0.025870926973434023</v>
      </c>
      <c r="M80" s="2">
        <f t="shared" si="9"/>
        <v>0.688166657493345</v>
      </c>
    </row>
    <row r="81" spans="1:13" ht="15">
      <c r="A81" s="2">
        <v>26</v>
      </c>
      <c r="B81" s="2">
        <v>8.8888</v>
      </c>
      <c r="C81" s="2">
        <f t="shared" si="10"/>
        <v>231.1088</v>
      </c>
      <c r="D81" s="2">
        <v>27</v>
      </c>
      <c r="E81" s="2">
        <v>8.8888</v>
      </c>
      <c r="F81" s="2">
        <f t="shared" si="10"/>
        <v>239.9976</v>
      </c>
      <c r="J81" s="6">
        <f t="shared" si="7"/>
        <v>0.2311088</v>
      </c>
      <c r="K81" s="2">
        <v>26.6</v>
      </c>
      <c r="L81">
        <f t="shared" si="8"/>
        <v>0.010203415927574141</v>
      </c>
      <c r="M81" s="2">
        <f t="shared" si="9"/>
        <v>0.27141086367347217</v>
      </c>
    </row>
    <row r="82" spans="1:13" ht="15">
      <c r="A82" s="2">
        <v>32</v>
      </c>
      <c r="B82" s="2">
        <v>8.8888</v>
      </c>
      <c r="C82" s="2">
        <f t="shared" si="10"/>
        <v>284.4416</v>
      </c>
      <c r="D82" s="2">
        <v>27</v>
      </c>
      <c r="E82" s="2">
        <v>8.8888</v>
      </c>
      <c r="F82" s="2">
        <f t="shared" si="10"/>
        <v>239.9976</v>
      </c>
      <c r="J82" s="6">
        <f t="shared" si="7"/>
        <v>0.2844416</v>
      </c>
      <c r="K82" s="2">
        <v>26.6</v>
      </c>
      <c r="L82">
        <f t="shared" si="8"/>
        <v>0.019543324510176208</v>
      </c>
      <c r="M82" s="2">
        <f t="shared" si="9"/>
        <v>0.5198524319706872</v>
      </c>
    </row>
    <row r="83" spans="1:13" ht="15">
      <c r="A83" s="2">
        <v>21</v>
      </c>
      <c r="B83" s="2">
        <v>8.8888</v>
      </c>
      <c r="C83" s="2">
        <f t="shared" si="10"/>
        <v>186.66479999999999</v>
      </c>
      <c r="D83" s="2">
        <v>28</v>
      </c>
      <c r="E83" s="2">
        <v>8.8888</v>
      </c>
      <c r="F83" s="2">
        <f t="shared" si="10"/>
        <v>248.88639999999998</v>
      </c>
      <c r="J83" s="6">
        <f t="shared" si="7"/>
        <v>0.1866648</v>
      </c>
      <c r="K83" s="2">
        <v>26.6</v>
      </c>
      <c r="L83">
        <f t="shared" si="8"/>
        <v>0.0052290814158853765</v>
      </c>
      <c r="M83" s="2">
        <f t="shared" si="9"/>
        <v>0.13909356566255102</v>
      </c>
    </row>
    <row r="84" spans="1:13" ht="15">
      <c r="A84" s="2">
        <v>38</v>
      </c>
      <c r="B84" s="2">
        <v>8.8888</v>
      </c>
      <c r="C84" s="2">
        <f t="shared" si="10"/>
        <v>337.7744</v>
      </c>
      <c r="D84" s="2">
        <v>28</v>
      </c>
      <c r="E84" s="2">
        <v>8.8888</v>
      </c>
      <c r="F84" s="2">
        <f t="shared" si="10"/>
        <v>248.88639999999998</v>
      </c>
      <c r="J84" s="6">
        <f t="shared" si="7"/>
        <v>0.33777440000000003</v>
      </c>
      <c r="K84" s="2">
        <v>26.6</v>
      </c>
      <c r="L84">
        <f t="shared" si="8"/>
        <v>0.03346583524560206</v>
      </c>
      <c r="M84" s="2">
        <f t="shared" si="9"/>
        <v>0.8901912175330148</v>
      </c>
    </row>
    <row r="85" spans="1:13" ht="15">
      <c r="A85" s="2">
        <v>36</v>
      </c>
      <c r="B85" s="2">
        <v>8.8888</v>
      </c>
      <c r="C85" s="2">
        <f t="shared" si="10"/>
        <v>319.9968</v>
      </c>
      <c r="D85" s="2">
        <v>28</v>
      </c>
      <c r="E85" s="2">
        <v>8.8888</v>
      </c>
      <c r="F85" s="2">
        <f t="shared" si="10"/>
        <v>248.88639999999998</v>
      </c>
      <c r="J85" s="6">
        <f t="shared" si="7"/>
        <v>0.3199968</v>
      </c>
      <c r="K85" s="2">
        <v>26.6</v>
      </c>
      <c r="L85">
        <f t="shared" si="8"/>
        <v>0.028255684891537448</v>
      </c>
      <c r="M85" s="2">
        <f t="shared" si="9"/>
        <v>0.7516012181148961</v>
      </c>
    </row>
    <row r="86" spans="1:13" ht="15">
      <c r="A86" s="2">
        <v>26</v>
      </c>
      <c r="B86" s="2">
        <v>8.8888</v>
      </c>
      <c r="C86" s="2">
        <f t="shared" si="10"/>
        <v>231.1088</v>
      </c>
      <c r="D86" s="2">
        <v>28</v>
      </c>
      <c r="E86" s="2">
        <v>8.8888</v>
      </c>
      <c r="F86" s="2">
        <f t="shared" si="10"/>
        <v>248.88639999999998</v>
      </c>
      <c r="J86" s="6">
        <f t="shared" si="7"/>
        <v>0.2311088</v>
      </c>
      <c r="K86" s="2">
        <v>26.6</v>
      </c>
      <c r="L86">
        <f t="shared" si="8"/>
        <v>0.010203415927574141</v>
      </c>
      <c r="M86" s="2">
        <f t="shared" si="9"/>
        <v>0.27141086367347217</v>
      </c>
    </row>
    <row r="87" spans="1:13" ht="15">
      <c r="A87" s="2">
        <v>33</v>
      </c>
      <c r="B87" s="2">
        <v>8.8888</v>
      </c>
      <c r="C87" s="2">
        <f t="shared" si="10"/>
        <v>293.3304</v>
      </c>
      <c r="D87" s="2">
        <v>28</v>
      </c>
      <c r="E87" s="2">
        <v>8.8888</v>
      </c>
      <c r="F87" s="2">
        <f t="shared" si="10"/>
        <v>248.88639999999998</v>
      </c>
      <c r="J87" s="6">
        <f t="shared" si="7"/>
        <v>0.2933304</v>
      </c>
      <c r="K87" s="2">
        <v>26.6</v>
      </c>
      <c r="L87">
        <f t="shared" si="8"/>
        <v>0.021519275373004663</v>
      </c>
      <c r="M87" s="2">
        <f t="shared" si="9"/>
        <v>0.5724127249219241</v>
      </c>
    </row>
    <row r="88" spans="1:13" ht="15">
      <c r="A88" s="2">
        <v>30</v>
      </c>
      <c r="B88" s="2">
        <v>8.8888</v>
      </c>
      <c r="C88" s="2">
        <f t="shared" si="10"/>
        <v>266.664</v>
      </c>
      <c r="D88" s="2">
        <v>28</v>
      </c>
      <c r="E88" s="2">
        <v>8.8888</v>
      </c>
      <c r="F88" s="2">
        <f t="shared" si="10"/>
        <v>248.88639999999998</v>
      </c>
      <c r="J88" s="6">
        <f t="shared" si="7"/>
        <v>0.266664</v>
      </c>
      <c r="K88" s="2">
        <v>26.6</v>
      </c>
      <c r="L88">
        <f t="shared" si="8"/>
        <v>0.01596866236816377</v>
      </c>
      <c r="M88" s="2">
        <f t="shared" si="9"/>
        <v>0.42476641899315626</v>
      </c>
    </row>
    <row r="89" spans="1:13" ht="15">
      <c r="A89" s="2">
        <v>25</v>
      </c>
      <c r="B89" s="2">
        <v>8.8888</v>
      </c>
      <c r="C89" s="2">
        <f t="shared" si="10"/>
        <v>222.22</v>
      </c>
      <c r="D89" s="2">
        <v>29</v>
      </c>
      <c r="E89" s="2">
        <v>8.8888</v>
      </c>
      <c r="F89" s="2">
        <f t="shared" si="10"/>
        <v>257.7752</v>
      </c>
      <c r="J89" s="6">
        <f t="shared" si="7"/>
        <v>0.22222</v>
      </c>
      <c r="K89" s="2">
        <v>26.6</v>
      </c>
      <c r="L89">
        <f t="shared" si="8"/>
        <v>0.009024668090943405</v>
      </c>
      <c r="M89" s="2">
        <f t="shared" si="9"/>
        <v>0.2400561712190946</v>
      </c>
    </row>
    <row r="90" spans="1:13" ht="15">
      <c r="A90" s="2">
        <v>26</v>
      </c>
      <c r="B90" s="2">
        <v>8.8888</v>
      </c>
      <c r="C90" s="2">
        <f t="shared" si="10"/>
        <v>231.1088</v>
      </c>
      <c r="D90" s="2">
        <v>29</v>
      </c>
      <c r="E90" s="2">
        <v>8.8888</v>
      </c>
      <c r="F90" s="2">
        <f t="shared" si="10"/>
        <v>257.7752</v>
      </c>
      <c r="J90" s="6">
        <f t="shared" si="7"/>
        <v>0.2311088</v>
      </c>
      <c r="K90" s="2">
        <v>26.6</v>
      </c>
      <c r="L90">
        <f t="shared" si="8"/>
        <v>0.010203415927574141</v>
      </c>
      <c r="M90" s="2">
        <f t="shared" si="9"/>
        <v>0.27141086367347217</v>
      </c>
    </row>
    <row r="91" spans="1:13" ht="15">
      <c r="A91" s="2">
        <v>28</v>
      </c>
      <c r="B91" s="2">
        <v>8.8888</v>
      </c>
      <c r="C91" s="2">
        <f t="shared" si="10"/>
        <v>248.88639999999998</v>
      </c>
      <c r="D91" s="2">
        <v>29</v>
      </c>
      <c r="E91" s="2">
        <v>8.8888</v>
      </c>
      <c r="F91" s="2">
        <f t="shared" si="10"/>
        <v>257.7752</v>
      </c>
      <c r="J91" s="6">
        <f t="shared" si="7"/>
        <v>0.24888639999999998</v>
      </c>
      <c r="K91" s="2">
        <v>26.6</v>
      </c>
      <c r="L91">
        <f t="shared" si="8"/>
        <v>0.012867188087628958</v>
      </c>
      <c r="M91" s="2">
        <f t="shared" si="9"/>
        <v>0.3422672031309303</v>
      </c>
    </row>
    <row r="92" spans="1:13" ht="15">
      <c r="A92" s="2">
        <v>30</v>
      </c>
      <c r="B92" s="2">
        <v>8.8888</v>
      </c>
      <c r="C92" s="2">
        <f t="shared" si="10"/>
        <v>266.664</v>
      </c>
      <c r="D92" s="2">
        <v>29</v>
      </c>
      <c r="E92" s="2">
        <v>8.8888</v>
      </c>
      <c r="F92" s="2">
        <f t="shared" si="10"/>
        <v>257.7752</v>
      </c>
      <c r="J92" s="6">
        <f t="shared" si="7"/>
        <v>0.266664</v>
      </c>
      <c r="K92" s="2">
        <v>26.6</v>
      </c>
      <c r="L92">
        <f t="shared" si="8"/>
        <v>0.01596866236816377</v>
      </c>
      <c r="M92" s="2">
        <f t="shared" si="9"/>
        <v>0.42476641899315626</v>
      </c>
    </row>
    <row r="93" spans="1:13" ht="15">
      <c r="A93" s="2">
        <v>32</v>
      </c>
      <c r="B93" s="2">
        <v>8.8888</v>
      </c>
      <c r="C93" s="2">
        <f aca="true" t="shared" si="11" ref="C93:C108">A93*B93</f>
        <v>284.4416</v>
      </c>
      <c r="D93" s="2">
        <v>29</v>
      </c>
      <c r="E93" s="2">
        <v>8.8888</v>
      </c>
      <c r="F93" s="2">
        <f aca="true" t="shared" si="12" ref="F93:F108">D93*E93</f>
        <v>257.7752</v>
      </c>
      <c r="J93" s="6">
        <f t="shared" si="7"/>
        <v>0.2844416</v>
      </c>
      <c r="K93" s="2">
        <v>26.6</v>
      </c>
      <c r="L93">
        <f t="shared" si="8"/>
        <v>0.019543324510176208</v>
      </c>
      <c r="M93" s="2">
        <f t="shared" si="9"/>
        <v>0.5198524319706872</v>
      </c>
    </row>
    <row r="94" spans="1:13" ht="15">
      <c r="A94" s="2">
        <v>28</v>
      </c>
      <c r="B94" s="2">
        <v>8.8888</v>
      </c>
      <c r="C94" s="2">
        <f t="shared" si="11"/>
        <v>248.88639999999998</v>
      </c>
      <c r="D94" s="2">
        <v>29</v>
      </c>
      <c r="E94" s="2">
        <v>8.8888</v>
      </c>
      <c r="F94" s="2">
        <f t="shared" si="12"/>
        <v>257.7752</v>
      </c>
      <c r="J94" s="6">
        <f t="shared" si="7"/>
        <v>0.24888639999999998</v>
      </c>
      <c r="K94" s="2">
        <v>26.6</v>
      </c>
      <c r="L94">
        <f t="shared" si="8"/>
        <v>0.012867188087628958</v>
      </c>
      <c r="M94" s="2">
        <f t="shared" si="9"/>
        <v>0.3422672031309303</v>
      </c>
    </row>
    <row r="95" spans="1:13" ht="15">
      <c r="A95" s="2">
        <v>38</v>
      </c>
      <c r="B95" s="2">
        <v>8.8888</v>
      </c>
      <c r="C95" s="2">
        <f t="shared" si="11"/>
        <v>337.7744</v>
      </c>
      <c r="D95" s="2">
        <v>29</v>
      </c>
      <c r="E95" s="2">
        <v>8.8888</v>
      </c>
      <c r="F95" s="2">
        <f t="shared" si="12"/>
        <v>257.7752</v>
      </c>
      <c r="J95" s="6">
        <f t="shared" si="7"/>
        <v>0.33777440000000003</v>
      </c>
      <c r="K95" s="2">
        <v>26.6</v>
      </c>
      <c r="L95">
        <f t="shared" si="8"/>
        <v>0.03346583524560206</v>
      </c>
      <c r="M95" s="2">
        <f t="shared" si="9"/>
        <v>0.8901912175330148</v>
      </c>
    </row>
    <row r="96" spans="1:13" ht="15">
      <c r="A96" s="2">
        <v>38</v>
      </c>
      <c r="B96" s="2">
        <v>8.8888</v>
      </c>
      <c r="C96" s="2">
        <f t="shared" si="11"/>
        <v>337.7744</v>
      </c>
      <c r="D96" s="2">
        <v>30</v>
      </c>
      <c r="E96" s="2">
        <v>8.8888</v>
      </c>
      <c r="F96" s="2">
        <f t="shared" si="12"/>
        <v>266.664</v>
      </c>
      <c r="J96" s="6">
        <f t="shared" si="7"/>
        <v>0.33777440000000003</v>
      </c>
      <c r="K96" s="2">
        <v>26.6</v>
      </c>
      <c r="L96">
        <f t="shared" si="8"/>
        <v>0.03346583524560206</v>
      </c>
      <c r="M96" s="2">
        <f t="shared" si="9"/>
        <v>0.8901912175330148</v>
      </c>
    </row>
    <row r="97" spans="1:13" ht="15">
      <c r="A97" s="2">
        <v>30</v>
      </c>
      <c r="B97" s="2">
        <v>8.8888</v>
      </c>
      <c r="C97" s="2">
        <f t="shared" si="11"/>
        <v>266.664</v>
      </c>
      <c r="D97" s="2">
        <v>30</v>
      </c>
      <c r="E97" s="2">
        <v>8.8888</v>
      </c>
      <c r="F97" s="2">
        <f t="shared" si="12"/>
        <v>266.664</v>
      </c>
      <c r="J97" s="6">
        <f t="shared" si="7"/>
        <v>0.266664</v>
      </c>
      <c r="K97" s="2">
        <v>26.6</v>
      </c>
      <c r="L97">
        <f t="shared" si="8"/>
        <v>0.01596866236816377</v>
      </c>
      <c r="M97" s="2">
        <f t="shared" si="9"/>
        <v>0.42476641899315626</v>
      </c>
    </row>
    <row r="98" spans="1:13" ht="15">
      <c r="A98" s="2">
        <v>22</v>
      </c>
      <c r="B98" s="2">
        <v>8.8888</v>
      </c>
      <c r="C98" s="2">
        <f t="shared" si="11"/>
        <v>195.5536</v>
      </c>
      <c r="D98" s="2">
        <v>30</v>
      </c>
      <c r="E98" s="2">
        <v>8.8888</v>
      </c>
      <c r="F98" s="2">
        <f t="shared" si="12"/>
        <v>266.664</v>
      </c>
      <c r="J98" s="6">
        <f t="shared" si="7"/>
        <v>0.1955536</v>
      </c>
      <c r="K98" s="2">
        <v>26.6</v>
      </c>
      <c r="L98">
        <f t="shared" si="8"/>
        <v>0.00604869940220355</v>
      </c>
      <c r="M98" s="2">
        <f t="shared" si="9"/>
        <v>0.16089540409861444</v>
      </c>
    </row>
    <row r="99" spans="1:13" ht="15">
      <c r="A99" s="2">
        <v>27</v>
      </c>
      <c r="B99" s="2">
        <v>8.8888</v>
      </c>
      <c r="C99" s="2">
        <f t="shared" si="11"/>
        <v>239.9976</v>
      </c>
      <c r="D99" s="2">
        <v>30</v>
      </c>
      <c r="E99" s="2">
        <v>8.8888</v>
      </c>
      <c r="F99" s="2">
        <f t="shared" si="12"/>
        <v>266.664</v>
      </c>
      <c r="J99" s="6">
        <f t="shared" si="7"/>
        <v>0.2399976</v>
      </c>
      <c r="K99" s="2">
        <v>26.6</v>
      </c>
      <c r="L99">
        <f t="shared" si="8"/>
        <v>0.011482794512151867</v>
      </c>
      <c r="M99" s="2">
        <f t="shared" si="9"/>
        <v>0.30544233402323967</v>
      </c>
    </row>
    <row r="100" spans="1:13" ht="15">
      <c r="A100" s="2">
        <v>31</v>
      </c>
      <c r="B100" s="2">
        <v>8.8888</v>
      </c>
      <c r="C100" s="2">
        <f t="shared" si="11"/>
        <v>275.5528</v>
      </c>
      <c r="D100" s="2">
        <v>30</v>
      </c>
      <c r="E100" s="2">
        <v>8.8888</v>
      </c>
      <c r="F100" s="2">
        <f t="shared" si="12"/>
        <v>266.664</v>
      </c>
      <c r="J100" s="6">
        <f t="shared" si="7"/>
        <v>0.2755528</v>
      </c>
      <c r="K100" s="2">
        <v>26.6</v>
      </c>
      <c r="L100">
        <f t="shared" si="8"/>
        <v>0.01769461480739132</v>
      </c>
      <c r="M100" s="2">
        <f t="shared" si="9"/>
        <v>0.4706767538766092</v>
      </c>
    </row>
    <row r="101" spans="1:13" ht="15">
      <c r="A101" s="2">
        <v>29</v>
      </c>
      <c r="B101" s="2">
        <v>8.8888</v>
      </c>
      <c r="C101" s="2">
        <f t="shared" si="11"/>
        <v>257.7752</v>
      </c>
      <c r="D101" s="2">
        <v>30</v>
      </c>
      <c r="E101" s="2">
        <v>8.8888</v>
      </c>
      <c r="F101" s="2">
        <f t="shared" si="12"/>
        <v>266.664</v>
      </c>
      <c r="J101" s="6">
        <f t="shared" si="7"/>
        <v>0.2577752</v>
      </c>
      <c r="K101" s="2">
        <v>26.6</v>
      </c>
      <c r="L101">
        <f t="shared" si="8"/>
        <v>0.014361002065939318</v>
      </c>
      <c r="M101" s="2">
        <f t="shared" si="9"/>
        <v>0.3820026549539859</v>
      </c>
    </row>
    <row r="102" spans="1:13" ht="15">
      <c r="A102" s="2">
        <v>35</v>
      </c>
      <c r="B102" s="2">
        <v>8.8888</v>
      </c>
      <c r="C102" s="2">
        <f t="shared" si="11"/>
        <v>311.108</v>
      </c>
      <c r="D102" s="2">
        <v>30</v>
      </c>
      <c r="E102" s="2">
        <v>8.8888</v>
      </c>
      <c r="F102" s="2">
        <f t="shared" si="12"/>
        <v>266.664</v>
      </c>
      <c r="J102" s="6">
        <f t="shared" si="7"/>
        <v>0.311108</v>
      </c>
      <c r="K102" s="2">
        <v>26.6</v>
      </c>
      <c r="L102">
        <f t="shared" si="8"/>
        <v>0.025870926973434023</v>
      </c>
      <c r="M102" s="2">
        <f t="shared" si="9"/>
        <v>0.688166657493345</v>
      </c>
    </row>
    <row r="103" spans="1:13" ht="15">
      <c r="A103" s="2">
        <v>38</v>
      </c>
      <c r="B103" s="2">
        <v>8.8888</v>
      </c>
      <c r="C103" s="2">
        <f t="shared" si="11"/>
        <v>337.7744</v>
      </c>
      <c r="D103" s="2">
        <v>30</v>
      </c>
      <c r="E103" s="2">
        <v>8.8888</v>
      </c>
      <c r="F103" s="2">
        <f t="shared" si="12"/>
        <v>266.664</v>
      </c>
      <c r="J103" s="6">
        <f t="shared" si="7"/>
        <v>0.33777440000000003</v>
      </c>
      <c r="K103" s="2">
        <v>26.6</v>
      </c>
      <c r="L103">
        <f t="shared" si="8"/>
        <v>0.03346583524560206</v>
      </c>
      <c r="M103" s="2">
        <f t="shared" si="9"/>
        <v>0.8901912175330148</v>
      </c>
    </row>
    <row r="104" spans="1:13" ht="15">
      <c r="A104" s="2">
        <v>29</v>
      </c>
      <c r="B104" s="2">
        <v>8.8888</v>
      </c>
      <c r="C104" s="2">
        <f t="shared" si="11"/>
        <v>257.7752</v>
      </c>
      <c r="D104" s="2">
        <v>30</v>
      </c>
      <c r="E104" s="2">
        <v>8.8888</v>
      </c>
      <c r="F104" s="2">
        <f t="shared" si="12"/>
        <v>266.664</v>
      </c>
      <c r="J104" s="6">
        <f t="shared" si="7"/>
        <v>0.2577752</v>
      </c>
      <c r="K104" s="2">
        <v>26.6</v>
      </c>
      <c r="L104">
        <f t="shared" si="8"/>
        <v>0.014361002065939318</v>
      </c>
      <c r="M104" s="2">
        <f t="shared" si="9"/>
        <v>0.3820026549539859</v>
      </c>
    </row>
    <row r="105" spans="1:13" ht="15">
      <c r="A105" s="2">
        <v>27</v>
      </c>
      <c r="B105" s="2">
        <v>8.8888</v>
      </c>
      <c r="C105" s="2">
        <f t="shared" si="11"/>
        <v>239.9976</v>
      </c>
      <c r="D105" s="2">
        <v>30</v>
      </c>
      <c r="E105" s="2">
        <v>8.8888</v>
      </c>
      <c r="F105" s="2">
        <f t="shared" si="12"/>
        <v>266.664</v>
      </c>
      <c r="J105" s="6">
        <f t="shared" si="7"/>
        <v>0.2399976</v>
      </c>
      <c r="K105" s="2">
        <v>26.6</v>
      </c>
      <c r="L105">
        <f t="shared" si="8"/>
        <v>0.011482794512151867</v>
      </c>
      <c r="M105" s="2">
        <f t="shared" si="9"/>
        <v>0.30544233402323967</v>
      </c>
    </row>
    <row r="106" spans="1:13" ht="15">
      <c r="A106" s="2">
        <v>28</v>
      </c>
      <c r="B106" s="2">
        <v>8.8888</v>
      </c>
      <c r="C106" s="2">
        <f t="shared" si="11"/>
        <v>248.88639999999998</v>
      </c>
      <c r="D106" s="2">
        <v>31</v>
      </c>
      <c r="E106" s="2">
        <v>8.8888</v>
      </c>
      <c r="F106" s="2">
        <f t="shared" si="12"/>
        <v>275.5528</v>
      </c>
      <c r="J106" s="6">
        <f t="shared" si="7"/>
        <v>0.24888639999999998</v>
      </c>
      <c r="K106" s="2">
        <v>26.6</v>
      </c>
      <c r="L106">
        <f t="shared" si="8"/>
        <v>0.012867188087628958</v>
      </c>
      <c r="M106" s="2">
        <f t="shared" si="9"/>
        <v>0.3422672031309303</v>
      </c>
    </row>
    <row r="107" spans="1:13" ht="15">
      <c r="A107" s="2">
        <v>27</v>
      </c>
      <c r="B107" s="2">
        <v>8.8888</v>
      </c>
      <c r="C107" s="2">
        <f t="shared" si="11"/>
        <v>239.9976</v>
      </c>
      <c r="D107" s="2">
        <v>31</v>
      </c>
      <c r="E107" s="2">
        <v>8.8888</v>
      </c>
      <c r="F107" s="2">
        <f t="shared" si="12"/>
        <v>275.5528</v>
      </c>
      <c r="J107" s="6">
        <f t="shared" si="7"/>
        <v>0.2399976</v>
      </c>
      <c r="K107" s="2">
        <v>26.6</v>
      </c>
      <c r="L107">
        <f t="shared" si="8"/>
        <v>0.011482794512151867</v>
      </c>
      <c r="M107" s="2">
        <f t="shared" si="9"/>
        <v>0.30544233402323967</v>
      </c>
    </row>
    <row r="108" spans="1:13" ht="15">
      <c r="A108" s="2">
        <v>34</v>
      </c>
      <c r="B108" s="2">
        <v>8.8888</v>
      </c>
      <c r="C108" s="2">
        <f t="shared" si="11"/>
        <v>302.2192</v>
      </c>
      <c r="D108" s="2">
        <v>31</v>
      </c>
      <c r="E108" s="2">
        <v>8.8888</v>
      </c>
      <c r="F108" s="2">
        <f t="shared" si="12"/>
        <v>275.5528</v>
      </c>
      <c r="J108" s="6">
        <f t="shared" si="7"/>
        <v>0.3022192</v>
      </c>
      <c r="K108" s="2">
        <v>26.6</v>
      </c>
      <c r="L108">
        <f t="shared" si="8"/>
        <v>0.023626969550621234</v>
      </c>
      <c r="M108" s="2">
        <f t="shared" si="9"/>
        <v>0.6284773900465248</v>
      </c>
    </row>
    <row r="109" spans="1:13" ht="15">
      <c r="A109" s="2">
        <v>30</v>
      </c>
      <c r="B109" s="2">
        <v>8.8888</v>
      </c>
      <c r="C109" s="2">
        <f aca="true" t="shared" si="13" ref="C109:C124">A109*B109</f>
        <v>266.664</v>
      </c>
      <c r="D109" s="2">
        <v>31</v>
      </c>
      <c r="E109" s="2">
        <v>8.8888</v>
      </c>
      <c r="F109" s="2">
        <f aca="true" t="shared" si="14" ref="F109:F124">D109*E109</f>
        <v>275.5528</v>
      </c>
      <c r="J109" s="6">
        <f t="shared" si="7"/>
        <v>0.266664</v>
      </c>
      <c r="K109" s="2">
        <v>26.6</v>
      </c>
      <c r="L109">
        <f t="shared" si="8"/>
        <v>0.01596866236816377</v>
      </c>
      <c r="M109" s="2">
        <f t="shared" si="9"/>
        <v>0.42476641899315626</v>
      </c>
    </row>
    <row r="110" spans="1:13" ht="15">
      <c r="A110" s="2">
        <v>39</v>
      </c>
      <c r="B110" s="2">
        <v>8.8888</v>
      </c>
      <c r="C110" s="2">
        <f t="shared" si="13"/>
        <v>346.6632</v>
      </c>
      <c r="D110" s="2">
        <v>32</v>
      </c>
      <c r="E110" s="2">
        <v>8.8888</v>
      </c>
      <c r="F110" s="2">
        <f t="shared" si="14"/>
        <v>284.4416</v>
      </c>
      <c r="J110" s="6">
        <f t="shared" si="7"/>
        <v>0.3466632</v>
      </c>
      <c r="K110" s="2">
        <v>26.6</v>
      </c>
      <c r="L110">
        <f t="shared" si="8"/>
        <v>0.03630038500686281</v>
      </c>
      <c r="M110" s="2">
        <f t="shared" si="9"/>
        <v>0.9655902411825509</v>
      </c>
    </row>
    <row r="111" spans="1:13" ht="15">
      <c r="A111" s="2">
        <v>30</v>
      </c>
      <c r="B111" s="2">
        <v>8.8888</v>
      </c>
      <c r="C111" s="2">
        <f t="shared" si="13"/>
        <v>266.664</v>
      </c>
      <c r="D111" s="2">
        <v>32</v>
      </c>
      <c r="E111" s="2">
        <v>8.8888</v>
      </c>
      <c r="F111" s="2">
        <f t="shared" si="14"/>
        <v>284.4416</v>
      </c>
      <c r="J111" s="6">
        <f t="shared" si="7"/>
        <v>0.266664</v>
      </c>
      <c r="K111" s="2">
        <v>26.6</v>
      </c>
      <c r="L111">
        <f t="shared" si="8"/>
        <v>0.01596866236816377</v>
      </c>
      <c r="M111" s="2">
        <f t="shared" si="9"/>
        <v>0.42476641899315626</v>
      </c>
    </row>
    <row r="112" spans="1:13" ht="15">
      <c r="A112" s="2">
        <v>26</v>
      </c>
      <c r="B112" s="2">
        <v>8.8888</v>
      </c>
      <c r="C112" s="2">
        <f t="shared" si="13"/>
        <v>231.1088</v>
      </c>
      <c r="D112" s="2">
        <v>32</v>
      </c>
      <c r="E112" s="2">
        <v>8.8888</v>
      </c>
      <c r="F112" s="2">
        <f t="shared" si="14"/>
        <v>284.4416</v>
      </c>
      <c r="J112" s="6">
        <f t="shared" si="7"/>
        <v>0.2311088</v>
      </c>
      <c r="K112" s="2">
        <v>26.6</v>
      </c>
      <c r="L112">
        <f t="shared" si="8"/>
        <v>0.010203415927574141</v>
      </c>
      <c r="M112" s="2">
        <f t="shared" si="9"/>
        <v>0.27141086367347217</v>
      </c>
    </row>
    <row r="113" spans="1:13" ht="15">
      <c r="A113" s="2">
        <v>29</v>
      </c>
      <c r="B113" s="2">
        <v>8.8888</v>
      </c>
      <c r="C113" s="2">
        <f t="shared" si="13"/>
        <v>257.7752</v>
      </c>
      <c r="D113" s="2">
        <v>33</v>
      </c>
      <c r="E113" s="2">
        <v>8.8888</v>
      </c>
      <c r="F113" s="2">
        <f t="shared" si="14"/>
        <v>293.3304</v>
      </c>
      <c r="J113" s="6">
        <f t="shared" si="7"/>
        <v>0.2577752</v>
      </c>
      <c r="K113" s="2">
        <v>26.6</v>
      </c>
      <c r="L113">
        <f t="shared" si="8"/>
        <v>0.014361002065939318</v>
      </c>
      <c r="M113" s="2">
        <f t="shared" si="9"/>
        <v>0.3820026549539859</v>
      </c>
    </row>
    <row r="114" spans="1:13" ht="15">
      <c r="A114" s="2">
        <v>37</v>
      </c>
      <c r="B114" s="2">
        <v>8.8888</v>
      </c>
      <c r="C114" s="2">
        <f t="shared" si="13"/>
        <v>328.8856</v>
      </c>
      <c r="D114" s="2">
        <v>33</v>
      </c>
      <c r="E114" s="2">
        <v>8.8888</v>
      </c>
      <c r="F114" s="2">
        <f t="shared" si="14"/>
        <v>293.3304</v>
      </c>
      <c r="J114" s="6">
        <f t="shared" si="7"/>
        <v>0.3288856</v>
      </c>
      <c r="K114" s="2">
        <v>26.6</v>
      </c>
      <c r="L114">
        <f t="shared" si="8"/>
        <v>0.030785797443162503</v>
      </c>
      <c r="M114" s="2">
        <f t="shared" si="9"/>
        <v>0.8189022119881226</v>
      </c>
    </row>
    <row r="115" spans="1:13" ht="15">
      <c r="A115" s="2">
        <v>23</v>
      </c>
      <c r="B115" s="2">
        <v>8.8888</v>
      </c>
      <c r="C115" s="2">
        <f t="shared" si="13"/>
        <v>204.4424</v>
      </c>
      <c r="D115" s="2">
        <v>33</v>
      </c>
      <c r="E115" s="2">
        <v>8.8888</v>
      </c>
      <c r="F115" s="2">
        <f t="shared" si="14"/>
        <v>293.3304</v>
      </c>
      <c r="J115" s="6">
        <f t="shared" si="7"/>
        <v>0.2044424</v>
      </c>
      <c r="K115" s="2">
        <v>26.6</v>
      </c>
      <c r="L115">
        <f t="shared" si="8"/>
        <v>0.006951637830906359</v>
      </c>
      <c r="M115" s="2">
        <f t="shared" si="9"/>
        <v>0.18491356630210914</v>
      </c>
    </row>
    <row r="116" spans="1:13" ht="15">
      <c r="A116" s="2">
        <v>28</v>
      </c>
      <c r="B116" s="2">
        <v>8.8888</v>
      </c>
      <c r="C116" s="2">
        <f t="shared" si="13"/>
        <v>248.88639999999998</v>
      </c>
      <c r="D116" s="2">
        <v>34</v>
      </c>
      <c r="E116" s="2">
        <v>8.8888</v>
      </c>
      <c r="F116" s="2">
        <f t="shared" si="14"/>
        <v>302.2192</v>
      </c>
      <c r="J116" s="6">
        <f t="shared" si="7"/>
        <v>0.24888639999999998</v>
      </c>
      <c r="K116" s="2">
        <v>26.6</v>
      </c>
      <c r="L116">
        <f t="shared" si="8"/>
        <v>0.012867188087628958</v>
      </c>
      <c r="M116" s="2">
        <f t="shared" si="9"/>
        <v>0.3422672031309303</v>
      </c>
    </row>
    <row r="117" spans="1:13" ht="15">
      <c r="A117" s="2">
        <v>37</v>
      </c>
      <c r="B117" s="2">
        <v>8.8888</v>
      </c>
      <c r="C117" s="2">
        <f t="shared" si="13"/>
        <v>328.8856</v>
      </c>
      <c r="D117" s="2">
        <v>34</v>
      </c>
      <c r="E117" s="2">
        <v>8.8888</v>
      </c>
      <c r="F117" s="2">
        <f t="shared" si="14"/>
        <v>302.2192</v>
      </c>
      <c r="J117" s="6">
        <f t="shared" si="7"/>
        <v>0.3288856</v>
      </c>
      <c r="K117" s="2">
        <v>26.6</v>
      </c>
      <c r="L117">
        <f t="shared" si="8"/>
        <v>0.030785797443162503</v>
      </c>
      <c r="M117" s="2">
        <f t="shared" si="9"/>
        <v>0.8189022119881226</v>
      </c>
    </row>
    <row r="118" spans="1:13" ht="15">
      <c r="A118" s="2">
        <v>24</v>
      </c>
      <c r="B118" s="2">
        <v>8.8888</v>
      </c>
      <c r="C118" s="2">
        <f t="shared" si="13"/>
        <v>213.3312</v>
      </c>
      <c r="D118" s="2">
        <v>34</v>
      </c>
      <c r="E118" s="2">
        <v>8.8888</v>
      </c>
      <c r="F118" s="2">
        <f t="shared" si="14"/>
        <v>302.2192</v>
      </c>
      <c r="J118" s="6">
        <f t="shared" si="7"/>
        <v>0.2133312</v>
      </c>
      <c r="K118" s="2">
        <v>26.6</v>
      </c>
      <c r="L118">
        <f t="shared" si="8"/>
        <v>0.0079421886355289</v>
      </c>
      <c r="M118" s="2">
        <f t="shared" si="9"/>
        <v>0.21126221770506876</v>
      </c>
    </row>
    <row r="119" spans="1:13" ht="15">
      <c r="A119" s="2">
        <v>27</v>
      </c>
      <c r="B119" s="2">
        <v>8.8888</v>
      </c>
      <c r="C119" s="2">
        <f t="shared" si="13"/>
        <v>239.9976</v>
      </c>
      <c r="D119" s="2">
        <v>34</v>
      </c>
      <c r="E119" s="2">
        <v>8.8888</v>
      </c>
      <c r="F119" s="2">
        <f t="shared" si="14"/>
        <v>302.2192</v>
      </c>
      <c r="J119" s="6">
        <f t="shared" si="7"/>
        <v>0.2399976</v>
      </c>
      <c r="K119" s="2">
        <v>26.6</v>
      </c>
      <c r="L119">
        <f t="shared" si="8"/>
        <v>0.011482794512151867</v>
      </c>
      <c r="M119" s="2">
        <f t="shared" si="9"/>
        <v>0.30544233402323967</v>
      </c>
    </row>
    <row r="120" spans="1:13" ht="15">
      <c r="A120" s="2">
        <v>27</v>
      </c>
      <c r="B120" s="2">
        <v>8.8888</v>
      </c>
      <c r="C120" s="2">
        <f t="shared" si="13"/>
        <v>239.9976</v>
      </c>
      <c r="D120" s="2">
        <v>35</v>
      </c>
      <c r="E120" s="2">
        <v>8.8888</v>
      </c>
      <c r="F120" s="2">
        <f t="shared" si="14"/>
        <v>311.108</v>
      </c>
      <c r="J120" s="6">
        <f t="shared" si="7"/>
        <v>0.2399976</v>
      </c>
      <c r="K120" s="2">
        <v>26.6</v>
      </c>
      <c r="L120">
        <f t="shared" si="8"/>
        <v>0.011482794512151867</v>
      </c>
      <c r="M120" s="2">
        <f t="shared" si="9"/>
        <v>0.30544233402323967</v>
      </c>
    </row>
    <row r="121" spans="1:13" ht="15">
      <c r="A121" s="2">
        <v>31</v>
      </c>
      <c r="B121" s="2">
        <v>8.8888</v>
      </c>
      <c r="C121" s="2">
        <f t="shared" si="13"/>
        <v>275.5528</v>
      </c>
      <c r="D121" s="2">
        <v>35</v>
      </c>
      <c r="E121" s="2">
        <v>8.8888</v>
      </c>
      <c r="F121" s="2">
        <f t="shared" si="14"/>
        <v>311.108</v>
      </c>
      <c r="J121" s="6">
        <f t="shared" si="7"/>
        <v>0.2755528</v>
      </c>
      <c r="K121" s="2">
        <v>26.6</v>
      </c>
      <c r="L121">
        <f t="shared" si="8"/>
        <v>0.01769461480739132</v>
      </c>
      <c r="M121" s="2">
        <f t="shared" si="9"/>
        <v>0.4706767538766092</v>
      </c>
    </row>
    <row r="122" spans="1:13" ht="15">
      <c r="A122" s="2">
        <v>33</v>
      </c>
      <c r="B122" s="2">
        <v>8.8888</v>
      </c>
      <c r="C122" s="2">
        <f t="shared" si="13"/>
        <v>293.3304</v>
      </c>
      <c r="D122" s="2">
        <v>35</v>
      </c>
      <c r="E122" s="2">
        <v>8.8888</v>
      </c>
      <c r="F122" s="2">
        <f t="shared" si="14"/>
        <v>311.108</v>
      </c>
      <c r="J122" s="6">
        <f t="shared" si="7"/>
        <v>0.2933304</v>
      </c>
      <c r="K122" s="2">
        <v>26.6</v>
      </c>
      <c r="L122">
        <f t="shared" si="8"/>
        <v>0.021519275373004663</v>
      </c>
      <c r="M122" s="2">
        <f t="shared" si="9"/>
        <v>0.5724127249219241</v>
      </c>
    </row>
    <row r="123" spans="1:13" ht="15">
      <c r="A123" s="2">
        <v>26</v>
      </c>
      <c r="B123" s="2">
        <v>8.8888</v>
      </c>
      <c r="C123" s="2">
        <f t="shared" si="13"/>
        <v>231.1088</v>
      </c>
      <c r="D123" s="2">
        <v>36</v>
      </c>
      <c r="E123" s="2">
        <v>8.8888</v>
      </c>
      <c r="F123" s="2">
        <f t="shared" si="14"/>
        <v>319.9968</v>
      </c>
      <c r="J123" s="6">
        <f t="shared" si="7"/>
        <v>0.2311088</v>
      </c>
      <c r="K123" s="2">
        <v>26.6</v>
      </c>
      <c r="L123">
        <f t="shared" si="8"/>
        <v>0.010203415927574141</v>
      </c>
      <c r="M123" s="2">
        <f t="shared" si="9"/>
        <v>0.27141086367347217</v>
      </c>
    </row>
    <row r="124" spans="1:13" ht="15">
      <c r="A124" s="2">
        <v>26</v>
      </c>
      <c r="B124" s="2">
        <v>8.8888</v>
      </c>
      <c r="C124" s="2">
        <f t="shared" si="13"/>
        <v>231.1088</v>
      </c>
      <c r="D124" s="2">
        <v>37</v>
      </c>
      <c r="E124" s="2">
        <v>8.8888</v>
      </c>
      <c r="F124" s="2">
        <f t="shared" si="14"/>
        <v>328.8856</v>
      </c>
      <c r="J124" s="6">
        <f t="shared" si="7"/>
        <v>0.2311088</v>
      </c>
      <c r="K124" s="2">
        <v>26.6</v>
      </c>
      <c r="L124">
        <f t="shared" si="8"/>
        <v>0.010203415927574141</v>
      </c>
      <c r="M124" s="2">
        <f t="shared" si="9"/>
        <v>0.27141086367347217</v>
      </c>
    </row>
    <row r="125" spans="1:13" ht="15">
      <c r="A125" s="2">
        <v>29</v>
      </c>
      <c r="B125" s="2">
        <v>8.8888</v>
      </c>
      <c r="C125" s="2">
        <f aca="true" t="shared" si="15" ref="C125:C132">A125*B125</f>
        <v>257.7752</v>
      </c>
      <c r="D125" s="2">
        <v>37</v>
      </c>
      <c r="E125" s="2">
        <v>8.8888</v>
      </c>
      <c r="F125" s="2">
        <f aca="true" t="shared" si="16" ref="F125:F132">D125*E125</f>
        <v>328.8856</v>
      </c>
      <c r="J125" s="6">
        <f>C125/1000</f>
        <v>0.2577752</v>
      </c>
      <c r="K125" s="2">
        <v>26.6</v>
      </c>
      <c r="L125">
        <f t="shared" si="8"/>
        <v>0.014361002065939318</v>
      </c>
      <c r="M125" s="2">
        <f aca="true" t="shared" si="17" ref="M125:M132">K125*L125</f>
        <v>0.3820026549539859</v>
      </c>
    </row>
    <row r="126" spans="1:13" ht="15">
      <c r="A126" s="2">
        <v>32</v>
      </c>
      <c r="B126" s="2">
        <v>8.8888</v>
      </c>
      <c r="C126" s="2">
        <f t="shared" si="15"/>
        <v>284.4416</v>
      </c>
      <c r="D126" s="2">
        <v>37</v>
      </c>
      <c r="E126" s="2">
        <v>8.8888</v>
      </c>
      <c r="F126" s="2">
        <f t="shared" si="16"/>
        <v>328.8856</v>
      </c>
      <c r="J126" s="6">
        <f>C126/1000</f>
        <v>0.2844416</v>
      </c>
      <c r="K126" s="2">
        <v>26.6</v>
      </c>
      <c r="L126">
        <f t="shared" si="8"/>
        <v>0.019543324510176208</v>
      </c>
      <c r="M126" s="2">
        <f t="shared" si="17"/>
        <v>0.5198524319706872</v>
      </c>
    </row>
    <row r="127" spans="1:13" ht="15">
      <c r="A127" s="2">
        <v>25</v>
      </c>
      <c r="B127" s="2">
        <v>8.8888</v>
      </c>
      <c r="C127" s="2">
        <f t="shared" si="15"/>
        <v>222.22</v>
      </c>
      <c r="D127" s="2">
        <v>38</v>
      </c>
      <c r="E127" s="2">
        <v>8.8888</v>
      </c>
      <c r="F127" s="2">
        <f t="shared" si="16"/>
        <v>337.7744</v>
      </c>
      <c r="J127" s="6">
        <f aca="true" t="shared" si="18" ref="J127:J132">C127/1000</f>
        <v>0.22222</v>
      </c>
      <c r="K127" s="2">
        <v>26.6</v>
      </c>
      <c r="L127">
        <f aca="true" t="shared" si="19" ref="L127:L132">POWER(J127,3.13)</f>
        <v>0.009024668090943405</v>
      </c>
      <c r="M127" s="2">
        <f t="shared" si="17"/>
        <v>0.2400561712190946</v>
      </c>
    </row>
    <row r="128" spans="1:13" ht="15">
      <c r="A128" s="2">
        <v>35</v>
      </c>
      <c r="B128" s="2">
        <v>8.8888</v>
      </c>
      <c r="C128" s="2">
        <f t="shared" si="15"/>
        <v>311.108</v>
      </c>
      <c r="D128" s="2">
        <v>38</v>
      </c>
      <c r="E128" s="2">
        <v>8.8888</v>
      </c>
      <c r="F128" s="2">
        <f t="shared" si="16"/>
        <v>337.7744</v>
      </c>
      <c r="J128" s="6">
        <f t="shared" si="18"/>
        <v>0.311108</v>
      </c>
      <c r="K128" s="2">
        <v>26.6</v>
      </c>
      <c r="L128">
        <f t="shared" si="19"/>
        <v>0.025870926973434023</v>
      </c>
      <c r="M128" s="2">
        <f t="shared" si="17"/>
        <v>0.688166657493345</v>
      </c>
    </row>
    <row r="129" spans="1:13" ht="15">
      <c r="A129" s="2">
        <v>27</v>
      </c>
      <c r="B129" s="2">
        <v>8.8888</v>
      </c>
      <c r="C129" s="2">
        <f t="shared" si="15"/>
        <v>239.9976</v>
      </c>
      <c r="D129" s="2">
        <v>38</v>
      </c>
      <c r="E129" s="2">
        <v>8.8888</v>
      </c>
      <c r="F129" s="2">
        <f t="shared" si="16"/>
        <v>337.7744</v>
      </c>
      <c r="J129" s="6">
        <f t="shared" si="18"/>
        <v>0.2399976</v>
      </c>
      <c r="K129" s="2">
        <v>26.6</v>
      </c>
      <c r="L129">
        <f t="shared" si="19"/>
        <v>0.011482794512151867</v>
      </c>
      <c r="M129" s="2">
        <f t="shared" si="17"/>
        <v>0.30544233402323967</v>
      </c>
    </row>
    <row r="130" spans="1:13" ht="15">
      <c r="A130" s="2">
        <v>26</v>
      </c>
      <c r="B130" s="2">
        <v>8.8888</v>
      </c>
      <c r="C130" s="2">
        <f t="shared" si="15"/>
        <v>231.1088</v>
      </c>
      <c r="D130" s="2">
        <v>38</v>
      </c>
      <c r="E130" s="2">
        <v>8.8888</v>
      </c>
      <c r="F130" s="2">
        <f t="shared" si="16"/>
        <v>337.7744</v>
      </c>
      <c r="J130" s="6">
        <f t="shared" si="18"/>
        <v>0.2311088</v>
      </c>
      <c r="K130" s="2">
        <v>26.6</v>
      </c>
      <c r="L130">
        <f t="shared" si="19"/>
        <v>0.010203415927574141</v>
      </c>
      <c r="M130" s="2">
        <f t="shared" si="17"/>
        <v>0.27141086367347217</v>
      </c>
    </row>
    <row r="131" spans="1:13" ht="15">
      <c r="A131" s="2">
        <v>34</v>
      </c>
      <c r="B131" s="2">
        <v>8.8888</v>
      </c>
      <c r="C131" s="2">
        <f t="shared" si="15"/>
        <v>302.2192</v>
      </c>
      <c r="D131" s="2">
        <v>38</v>
      </c>
      <c r="E131" s="2">
        <v>8.8888</v>
      </c>
      <c r="F131" s="2">
        <f t="shared" si="16"/>
        <v>337.7744</v>
      </c>
      <c r="J131" s="6">
        <f t="shared" si="18"/>
        <v>0.3022192</v>
      </c>
      <c r="K131" s="2">
        <v>26.6</v>
      </c>
      <c r="L131">
        <f t="shared" si="19"/>
        <v>0.023626969550621234</v>
      </c>
      <c r="M131" s="2">
        <f t="shared" si="17"/>
        <v>0.6284773900465248</v>
      </c>
    </row>
    <row r="132" spans="1:13" ht="15">
      <c r="A132" s="2">
        <v>27</v>
      </c>
      <c r="B132" s="2">
        <v>8.8888</v>
      </c>
      <c r="C132" s="2">
        <f t="shared" si="15"/>
        <v>239.9976</v>
      </c>
      <c r="D132" s="2">
        <v>39</v>
      </c>
      <c r="E132" s="2">
        <v>8.8888</v>
      </c>
      <c r="F132" s="2">
        <f t="shared" si="16"/>
        <v>346.6632</v>
      </c>
      <c r="J132" s="6">
        <f t="shared" si="18"/>
        <v>0.2399976</v>
      </c>
      <c r="K132" s="2">
        <v>26.6</v>
      </c>
      <c r="L132">
        <f t="shared" si="19"/>
        <v>0.011482794512151867</v>
      </c>
      <c r="M132" s="2">
        <f t="shared" si="17"/>
        <v>0.30544233402323967</v>
      </c>
    </row>
    <row r="133" spans="1:13" ht="15">
      <c r="A133" s="2"/>
      <c r="B133" s="2"/>
      <c r="C133" s="2">
        <f>SUM(C61:C132)</f>
        <v>19262.029600000005</v>
      </c>
      <c r="D133" s="2"/>
      <c r="F133" s="2">
        <f>SUM(F61:F132)</f>
        <v>19262.0296</v>
      </c>
      <c r="J133" s="6">
        <v>72</v>
      </c>
      <c r="K133" s="2"/>
      <c r="M133" s="2">
        <f>SUM(M61:M126)</f>
        <v>30.569630354752523</v>
      </c>
    </row>
    <row r="134" spans="1:13" ht="15">
      <c r="A134" s="2"/>
      <c r="B134" s="2"/>
      <c r="C134" s="2"/>
      <c r="D134" s="2"/>
      <c r="J134" s="6"/>
      <c r="K134" s="2"/>
      <c r="M134" s="2"/>
    </row>
    <row r="135" spans="1:13" ht="12.75">
      <c r="A135" s="2" t="s">
        <v>9</v>
      </c>
      <c r="B135" s="2">
        <v>267.5</v>
      </c>
      <c r="C135" s="2">
        <f>AVERAGE(C61:C132)</f>
        <v>267.52818888888896</v>
      </c>
      <c r="D135" s="2" t="s">
        <v>8</v>
      </c>
      <c r="E135" s="2">
        <v>187</v>
      </c>
      <c r="F135">
        <f>MIN(C61:C132)</f>
        <v>186.66479999999999</v>
      </c>
      <c r="M135">
        <f>M133/J133</f>
        <v>0.4245781993715628</v>
      </c>
    </row>
    <row r="136" spans="1:6" ht="12.75">
      <c r="A136" s="2" t="s">
        <v>11</v>
      </c>
      <c r="B136" s="2">
        <v>266.7</v>
      </c>
      <c r="C136" s="2">
        <f>MEDIAN(C61:C132)</f>
        <v>266.664</v>
      </c>
      <c r="D136" s="2" t="s">
        <v>10</v>
      </c>
      <c r="E136" s="2">
        <v>347</v>
      </c>
      <c r="F136">
        <f>MAX(C61:C132)</f>
        <v>346.6632</v>
      </c>
    </row>
    <row r="137" spans="1:13" ht="12.75">
      <c r="A137" s="2" t="s">
        <v>12</v>
      </c>
      <c r="B137" s="2"/>
      <c r="C137" s="2">
        <f>COUNTA(C61:C132)</f>
        <v>72</v>
      </c>
      <c r="E137" s="2"/>
      <c r="M137">
        <v>0.4246</v>
      </c>
    </row>
    <row r="138" spans="1:5" ht="12.75">
      <c r="A138" s="2" t="s">
        <v>13</v>
      </c>
      <c r="B138" s="2">
        <v>38.27</v>
      </c>
      <c r="C138" s="2">
        <f>STDEV(C61:C132)</f>
        <v>38.27318534517799</v>
      </c>
      <c r="E138" s="2"/>
    </row>
    <row r="139" spans="1:3" ht="12.75">
      <c r="A139" s="2"/>
      <c r="B139" s="2"/>
      <c r="C139" s="2"/>
    </row>
    <row r="140" spans="1:3" ht="12.75">
      <c r="A140" s="2"/>
      <c r="B140" s="2"/>
      <c r="C140" s="2"/>
    </row>
    <row r="141" spans="1:3" ht="12.75">
      <c r="A141" s="3" t="s">
        <v>26</v>
      </c>
      <c r="B141" s="2"/>
      <c r="C141" s="2"/>
    </row>
    <row r="142" spans="1:3" ht="12.75">
      <c r="A142" s="2"/>
      <c r="B142" s="2"/>
      <c r="C142" s="2"/>
    </row>
    <row r="143" spans="1:12" ht="12.75">
      <c r="A143" s="2">
        <v>103</v>
      </c>
      <c r="B143" s="2">
        <v>8.8888</v>
      </c>
      <c r="C143" s="2">
        <f>A143*B143</f>
        <v>915.5464</v>
      </c>
      <c r="J143">
        <f>7.9*POWER(10,-7)</f>
        <v>7.9E-07</v>
      </c>
      <c r="K143">
        <f>POWER(C143,2.33)</f>
        <v>7956374.872473447</v>
      </c>
      <c r="L143" s="2">
        <f>J143*K143</f>
        <v>6.285536149254023</v>
      </c>
    </row>
    <row r="144" spans="1:12" ht="12.75">
      <c r="A144" s="2">
        <v>76</v>
      </c>
      <c r="B144" s="2">
        <v>8.8888</v>
      </c>
      <c r="C144" s="2">
        <f>A144*B144</f>
        <v>675.5488</v>
      </c>
      <c r="J144">
        <f>7.9*POWER(10,-7)</f>
        <v>7.9E-07</v>
      </c>
      <c r="K144">
        <f>POWER(C144,2.33)</f>
        <v>3918322.460205407</v>
      </c>
      <c r="L144" s="2">
        <f>J144*K144</f>
        <v>3.095474743562271</v>
      </c>
    </row>
    <row r="145" spans="1:12" ht="12.75">
      <c r="A145" s="2">
        <v>88</v>
      </c>
      <c r="B145" s="2">
        <v>8.8888</v>
      </c>
      <c r="C145" s="2">
        <f>A145*B145</f>
        <v>782.2144</v>
      </c>
      <c r="J145">
        <f>7.9*POWER(10,-7)</f>
        <v>7.9E-07</v>
      </c>
      <c r="K145">
        <f>POWER(C145,2.33)</f>
        <v>5513776.139720678</v>
      </c>
      <c r="L145" s="2">
        <f>J145*K145</f>
        <v>4.355883150379336</v>
      </c>
    </row>
    <row r="146" spans="1:12" ht="12.75">
      <c r="A146" s="2">
        <v>96</v>
      </c>
      <c r="B146" s="2">
        <v>8.8888</v>
      </c>
      <c r="C146" s="2">
        <f>A146*B146</f>
        <v>853.3248</v>
      </c>
      <c r="J146">
        <f>7.9*POWER(10,-7)</f>
        <v>7.9E-07</v>
      </c>
      <c r="K146">
        <f>POWER(C146,2.33)</f>
        <v>6752995.752656946</v>
      </c>
      <c r="L146" s="2">
        <f>J146*K146</f>
        <v>5.334866644598987</v>
      </c>
    </row>
    <row r="147" spans="1:12" ht="12.75">
      <c r="A147" s="2"/>
      <c r="J147">
        <v>4</v>
      </c>
      <c r="L147" s="2">
        <f>SUM(L143:L146)</f>
        <v>19.071760687794615</v>
      </c>
    </row>
    <row r="148" ht="12.75">
      <c r="A148" s="2"/>
    </row>
    <row r="149" spans="1:12" ht="12.75">
      <c r="A149" t="s">
        <v>0</v>
      </c>
      <c r="B149" t="s">
        <v>1</v>
      </c>
      <c r="C149" s="1">
        <v>36053</v>
      </c>
      <c r="E149" t="s">
        <v>3</v>
      </c>
      <c r="F149" t="s">
        <v>29</v>
      </c>
      <c r="H149" s="3" t="s">
        <v>26</v>
      </c>
      <c r="L149">
        <f>L147/J147</f>
        <v>4.767940171948654</v>
      </c>
    </row>
    <row r="150" spans="1:8" ht="12.75">
      <c r="A150" t="s">
        <v>16</v>
      </c>
      <c r="C150" t="s">
        <v>6</v>
      </c>
      <c r="D150" t="s">
        <v>17</v>
      </c>
      <c r="E150" t="s">
        <v>18</v>
      </c>
      <c r="F150">
        <v>0.4246</v>
      </c>
      <c r="H150">
        <v>4.76794</v>
      </c>
    </row>
    <row r="151" spans="1:12" ht="15">
      <c r="A151">
        <v>0.8563</v>
      </c>
      <c r="B151" s="7"/>
      <c r="C151" s="8"/>
      <c r="E151" s="2"/>
      <c r="F151" s="6"/>
      <c r="G151" s="6"/>
      <c r="L151">
        <v>4.76794</v>
      </c>
    </row>
    <row r="152" spans="1:10" ht="15">
      <c r="A152" s="5"/>
      <c r="B152" s="7"/>
      <c r="C152" s="8" t="s">
        <v>30</v>
      </c>
      <c r="D152" s="6" t="s">
        <v>31</v>
      </c>
      <c r="E152" s="8" t="s">
        <v>30</v>
      </c>
      <c r="F152" s="6" t="s">
        <v>32</v>
      </c>
      <c r="G152" t="s">
        <v>33</v>
      </c>
      <c r="H152" s="2" t="s">
        <v>33</v>
      </c>
      <c r="I152" t="s">
        <v>34</v>
      </c>
      <c r="J152" s="2" t="s">
        <v>33</v>
      </c>
    </row>
    <row r="153" spans="1:10" ht="15">
      <c r="A153" s="7"/>
      <c r="B153" s="9" t="s">
        <v>35</v>
      </c>
      <c r="C153" s="8" t="s">
        <v>36</v>
      </c>
      <c r="D153" s="6" t="s">
        <v>37</v>
      </c>
      <c r="E153" s="8" t="s">
        <v>36</v>
      </c>
      <c r="F153" s="6" t="s">
        <v>38</v>
      </c>
      <c r="G153" t="s">
        <v>39</v>
      </c>
      <c r="H153" s="10" t="s">
        <v>40</v>
      </c>
      <c r="I153" t="s">
        <v>41</v>
      </c>
      <c r="J153" t="s">
        <v>42</v>
      </c>
    </row>
    <row r="154" spans="1:10" ht="15">
      <c r="A154" s="7" t="s">
        <v>43</v>
      </c>
      <c r="B154" s="9">
        <v>3.2</v>
      </c>
      <c r="C154" s="8">
        <v>14</v>
      </c>
      <c r="D154" s="11" t="s">
        <v>55</v>
      </c>
      <c r="E154">
        <v>507</v>
      </c>
      <c r="F154" s="12">
        <f aca="true" t="shared" si="20" ref="F154:F160">C154*D154/E154</f>
        <v>1104.5364891518739</v>
      </c>
      <c r="G154" s="5" t="s">
        <v>28</v>
      </c>
      <c r="H154" s="13" t="s">
        <v>28</v>
      </c>
      <c r="J154" s="13" t="s">
        <v>44</v>
      </c>
    </row>
    <row r="155" spans="1:10" ht="15">
      <c r="A155" s="7" t="s">
        <v>45</v>
      </c>
      <c r="B155" s="9">
        <v>15.5</v>
      </c>
      <c r="C155" s="14">
        <v>67</v>
      </c>
      <c r="D155" s="11" t="s">
        <v>55</v>
      </c>
      <c r="E155">
        <v>507</v>
      </c>
      <c r="F155" s="12">
        <f t="shared" si="20"/>
        <v>5285.996055226825</v>
      </c>
      <c r="G155">
        <v>3.13186</v>
      </c>
      <c r="H155" s="15">
        <f aca="true" t="shared" si="21" ref="H155:H160">F155*G155</f>
        <v>16554.999605522684</v>
      </c>
      <c r="I155">
        <v>1140</v>
      </c>
      <c r="J155" s="15">
        <f aca="true" t="shared" si="22" ref="J155:J160">H155/I155</f>
        <v>14.52192947852867</v>
      </c>
    </row>
    <row r="156" spans="1:10" ht="15">
      <c r="A156" s="7" t="s">
        <v>46</v>
      </c>
      <c r="B156" s="9">
        <v>0</v>
      </c>
      <c r="C156" s="14">
        <v>0</v>
      </c>
      <c r="D156" s="11" t="s">
        <v>55</v>
      </c>
      <c r="E156">
        <v>507</v>
      </c>
      <c r="F156" s="12">
        <f t="shared" si="20"/>
        <v>0</v>
      </c>
      <c r="G156">
        <v>0</v>
      </c>
      <c r="H156" s="15">
        <f t="shared" si="21"/>
        <v>0</v>
      </c>
      <c r="I156">
        <v>1140</v>
      </c>
      <c r="J156" s="15">
        <f t="shared" si="22"/>
        <v>0</v>
      </c>
    </row>
    <row r="157" spans="1:10" ht="15">
      <c r="A157" s="7" t="s">
        <v>47</v>
      </c>
      <c r="B157" s="9">
        <v>0.9</v>
      </c>
      <c r="C157" s="14">
        <v>78</v>
      </c>
      <c r="D157" s="11" t="s">
        <v>55</v>
      </c>
      <c r="E157">
        <v>507</v>
      </c>
      <c r="F157" s="12">
        <f t="shared" si="20"/>
        <v>6153.846153846154</v>
      </c>
      <c r="G157">
        <v>0.27004</v>
      </c>
      <c r="H157" s="15">
        <f t="shared" si="21"/>
        <v>1661.7846153846156</v>
      </c>
      <c r="I157">
        <v>1140</v>
      </c>
      <c r="J157" s="15">
        <f t="shared" si="22"/>
        <v>1.4577058029689611</v>
      </c>
    </row>
    <row r="158" spans="1:10" ht="15">
      <c r="A158" s="7" t="s">
        <v>48</v>
      </c>
      <c r="B158" s="9">
        <v>0.9</v>
      </c>
      <c r="C158" s="14">
        <v>4</v>
      </c>
      <c r="D158" s="11" t="s">
        <v>55</v>
      </c>
      <c r="E158">
        <v>507</v>
      </c>
      <c r="F158" s="12">
        <f t="shared" si="20"/>
        <v>315.5818540433925</v>
      </c>
      <c r="G158">
        <v>4.4827</v>
      </c>
      <c r="H158" s="15">
        <f t="shared" si="21"/>
        <v>1414.6587771203158</v>
      </c>
      <c r="I158">
        <v>1140</v>
      </c>
      <c r="J158" s="15">
        <f t="shared" si="22"/>
        <v>1.2409287518599261</v>
      </c>
    </row>
    <row r="159" spans="1:10" ht="15">
      <c r="A159" s="7" t="s">
        <v>49</v>
      </c>
      <c r="B159" s="16">
        <v>52.8</v>
      </c>
      <c r="C159" s="14">
        <v>229</v>
      </c>
      <c r="D159" s="11" t="s">
        <v>55</v>
      </c>
      <c r="E159">
        <v>507</v>
      </c>
      <c r="F159" s="12">
        <f t="shared" si="20"/>
        <v>18067.06114398422</v>
      </c>
      <c r="G159">
        <v>8.164</v>
      </c>
      <c r="H159" s="15">
        <f t="shared" si="21"/>
        <v>147499.4871794872</v>
      </c>
      <c r="I159">
        <v>1140</v>
      </c>
      <c r="J159" s="15">
        <f t="shared" si="22"/>
        <v>129.3855150697256</v>
      </c>
    </row>
    <row r="160" spans="1:10" ht="15">
      <c r="A160" s="7" t="s">
        <v>50</v>
      </c>
      <c r="B160" s="16">
        <v>26.7</v>
      </c>
      <c r="C160" s="14">
        <v>115</v>
      </c>
      <c r="D160" s="11" t="s">
        <v>55</v>
      </c>
      <c r="E160">
        <v>507</v>
      </c>
      <c r="F160" s="12">
        <f t="shared" si="20"/>
        <v>9072.978303747535</v>
      </c>
      <c r="G160">
        <v>1.0681</v>
      </c>
      <c r="H160" s="15">
        <f t="shared" si="21"/>
        <v>9690.848126232742</v>
      </c>
      <c r="I160">
        <v>1140</v>
      </c>
      <c r="J160" s="15">
        <f t="shared" si="22"/>
        <v>8.500743970379599</v>
      </c>
    </row>
    <row r="161" spans="1:10" ht="15">
      <c r="A161" s="7" t="s">
        <v>51</v>
      </c>
      <c r="B161" s="9">
        <f>SUM(B154:B160)</f>
        <v>100</v>
      </c>
      <c r="C161">
        <f>SUM(C154:C160)</f>
        <v>507</v>
      </c>
      <c r="D161" s="11"/>
      <c r="F161" s="15">
        <f>SUM(F154:F160)</f>
        <v>40000</v>
      </c>
      <c r="H161" s="15">
        <f>SUM(H155:H160)</f>
        <v>176821.77830374753</v>
      </c>
      <c r="J161">
        <f>SUM(J155:J160)</f>
        <v>155.10682307346278</v>
      </c>
    </row>
    <row r="163" spans="1:6" ht="15">
      <c r="A163" s="17" t="s">
        <v>52</v>
      </c>
      <c r="B163" s="11" t="s">
        <v>55</v>
      </c>
      <c r="C163" s="18"/>
      <c r="D163" s="18"/>
      <c r="E163">
        <v>1140</v>
      </c>
      <c r="F163" s="18"/>
    </row>
    <row r="164" spans="1:5" ht="15">
      <c r="A164" s="19" t="s">
        <v>53</v>
      </c>
      <c r="C164">
        <v>1140</v>
      </c>
      <c r="D164" s="17" t="s">
        <v>54</v>
      </c>
      <c r="E164">
        <v>1140</v>
      </c>
    </row>
    <row r="165" ht="15">
      <c r="A165" s="17"/>
    </row>
  </sheetData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83"/>
  <sheetViews>
    <sheetView tabSelected="1" workbookViewId="0" topLeftCell="A163">
      <selection activeCell="I164" sqref="I164"/>
    </sheetView>
  </sheetViews>
  <sheetFormatPr defaultColWidth="11.421875" defaultRowHeight="12.75"/>
  <cols>
    <col min="10" max="10" width="12.00390625" style="0" bestFit="1" customWidth="1"/>
  </cols>
  <sheetData>
    <row r="1" spans="1:12" ht="15.75" thickTop="1">
      <c r="A1" t="s">
        <v>0</v>
      </c>
      <c r="B1" t="s">
        <v>1</v>
      </c>
      <c r="C1" s="1">
        <v>36053</v>
      </c>
      <c r="E1" t="s">
        <v>15</v>
      </c>
      <c r="L1" s="4" t="s">
        <v>27</v>
      </c>
    </row>
    <row r="2" spans="1:12" ht="15">
      <c r="A2" t="s">
        <v>16</v>
      </c>
      <c r="C2" t="s">
        <v>6</v>
      </c>
      <c r="D2" t="s">
        <v>17</v>
      </c>
      <c r="E2" t="s">
        <v>18</v>
      </c>
      <c r="L2" s="5" t="s">
        <v>28</v>
      </c>
    </row>
    <row r="4" spans="1:12" ht="12.75">
      <c r="A4" s="2">
        <v>19</v>
      </c>
      <c r="B4" s="2">
        <v>22.22222</v>
      </c>
      <c r="C4" s="2">
        <f>A4*B4</f>
        <v>422.22218</v>
      </c>
      <c r="D4" s="2">
        <v>13</v>
      </c>
      <c r="E4" s="2">
        <v>22.22222</v>
      </c>
      <c r="F4" s="2">
        <f>D4*E4</f>
        <v>288.88886</v>
      </c>
      <c r="J4">
        <f aca="true" t="shared" si="0" ref="J4:J67">9.5*POWER(10,-8)</f>
        <v>9.5E-08</v>
      </c>
      <c r="K4">
        <f aca="true" t="shared" si="1" ref="K4:K67">POWER(C4,2.56)</f>
        <v>5264838.72234775</v>
      </c>
      <c r="L4" s="2">
        <f aca="true" t="shared" si="2" ref="L4:L67">J4*K4</f>
        <v>0.5001596786230363</v>
      </c>
    </row>
    <row r="5" spans="1:12" ht="12.75">
      <c r="A5" s="2">
        <v>28</v>
      </c>
      <c r="B5" s="2">
        <v>22.22222</v>
      </c>
      <c r="C5" s="2">
        <f aca="true" t="shared" si="3" ref="C5:C19">A5*B5</f>
        <v>622.22216</v>
      </c>
      <c r="D5" s="2">
        <v>16</v>
      </c>
      <c r="E5" s="2">
        <v>22.22222</v>
      </c>
      <c r="F5" s="2">
        <f aca="true" t="shared" si="4" ref="F5:F20">D5*E5</f>
        <v>355.55552</v>
      </c>
      <c r="J5">
        <f t="shared" si="0"/>
        <v>9.5E-08</v>
      </c>
      <c r="K5">
        <f t="shared" si="1"/>
        <v>14206935.664833654</v>
      </c>
      <c r="L5" s="2">
        <f t="shared" si="2"/>
        <v>1.349658888159197</v>
      </c>
    </row>
    <row r="6" spans="1:12" ht="12.75">
      <c r="A6" s="2">
        <v>24</v>
      </c>
      <c r="B6" s="2">
        <v>22.22222</v>
      </c>
      <c r="C6" s="2">
        <f t="shared" si="3"/>
        <v>533.3332800000001</v>
      </c>
      <c r="D6" s="2">
        <v>19</v>
      </c>
      <c r="E6" s="2">
        <v>22.22222</v>
      </c>
      <c r="F6" s="2">
        <f t="shared" si="4"/>
        <v>422.22218</v>
      </c>
      <c r="J6">
        <f t="shared" si="0"/>
        <v>9.5E-08</v>
      </c>
      <c r="K6">
        <f t="shared" si="1"/>
        <v>9574511.65913065</v>
      </c>
      <c r="L6" s="2">
        <f t="shared" si="2"/>
        <v>0.9095786076174117</v>
      </c>
    </row>
    <row r="7" spans="1:12" ht="12.75">
      <c r="A7" s="2">
        <v>27</v>
      </c>
      <c r="B7" s="2">
        <v>22.22222</v>
      </c>
      <c r="C7" s="2">
        <f t="shared" si="3"/>
        <v>599.99994</v>
      </c>
      <c r="D7" s="2">
        <v>21</v>
      </c>
      <c r="E7" s="2">
        <v>22.22222</v>
      </c>
      <c r="F7" s="2">
        <f t="shared" si="4"/>
        <v>466.66662</v>
      </c>
      <c r="J7">
        <f t="shared" si="0"/>
        <v>9.5E-08</v>
      </c>
      <c r="K7">
        <f t="shared" si="1"/>
        <v>12943957.842404455</v>
      </c>
      <c r="L7" s="2">
        <f t="shared" si="2"/>
        <v>1.2296759950284233</v>
      </c>
    </row>
    <row r="8" spans="1:12" ht="12.75">
      <c r="A8" s="2">
        <v>29</v>
      </c>
      <c r="B8" s="2">
        <v>22.22222</v>
      </c>
      <c r="C8" s="2">
        <f t="shared" si="3"/>
        <v>644.44438</v>
      </c>
      <c r="D8" s="2">
        <v>22</v>
      </c>
      <c r="E8" s="2">
        <v>22.22222</v>
      </c>
      <c r="F8" s="2">
        <f t="shared" si="4"/>
        <v>488.88884</v>
      </c>
      <c r="J8">
        <f t="shared" si="0"/>
        <v>9.5E-08</v>
      </c>
      <c r="K8">
        <f t="shared" si="1"/>
        <v>15542279.982268937</v>
      </c>
      <c r="L8" s="2">
        <f t="shared" si="2"/>
        <v>1.476516598315549</v>
      </c>
    </row>
    <row r="9" spans="1:12" ht="12.75">
      <c r="A9" s="2">
        <v>28</v>
      </c>
      <c r="B9" s="2">
        <v>22.22222</v>
      </c>
      <c r="C9" s="2">
        <f t="shared" si="3"/>
        <v>622.22216</v>
      </c>
      <c r="D9" s="2">
        <v>23</v>
      </c>
      <c r="E9" s="2">
        <v>22.22222</v>
      </c>
      <c r="F9" s="2">
        <f t="shared" si="4"/>
        <v>511.11106</v>
      </c>
      <c r="J9">
        <f t="shared" si="0"/>
        <v>9.5E-08</v>
      </c>
      <c r="K9">
        <f t="shared" si="1"/>
        <v>14206935.664833654</v>
      </c>
      <c r="L9" s="2">
        <f t="shared" si="2"/>
        <v>1.349658888159197</v>
      </c>
    </row>
    <row r="10" spans="1:12" ht="12.75">
      <c r="A10" s="2">
        <v>36</v>
      </c>
      <c r="B10" s="2">
        <v>22.22222</v>
      </c>
      <c r="C10" s="2">
        <f t="shared" si="3"/>
        <v>799.99992</v>
      </c>
      <c r="D10" s="2">
        <v>23</v>
      </c>
      <c r="E10" s="2">
        <v>22.22222</v>
      </c>
      <c r="F10" s="2">
        <f t="shared" si="4"/>
        <v>511.11106</v>
      </c>
      <c r="J10">
        <f t="shared" si="0"/>
        <v>9.5E-08</v>
      </c>
      <c r="K10">
        <f t="shared" si="1"/>
        <v>27033996.642484825</v>
      </c>
      <c r="L10" s="2">
        <f t="shared" si="2"/>
        <v>2.5682296810360583</v>
      </c>
    </row>
    <row r="11" spans="1:12" ht="12.75">
      <c r="A11" s="2">
        <v>31</v>
      </c>
      <c r="B11" s="2">
        <v>22.22222</v>
      </c>
      <c r="C11" s="2">
        <f t="shared" si="3"/>
        <v>688.88882</v>
      </c>
      <c r="D11" s="2">
        <v>24</v>
      </c>
      <c r="E11" s="2">
        <v>22.22222</v>
      </c>
      <c r="F11" s="2">
        <f t="shared" si="4"/>
        <v>533.3332800000001</v>
      </c>
      <c r="J11">
        <f t="shared" si="0"/>
        <v>9.5E-08</v>
      </c>
      <c r="K11">
        <f t="shared" si="1"/>
        <v>18435791.582966454</v>
      </c>
      <c r="L11" s="2">
        <f t="shared" si="2"/>
        <v>1.7514002003818132</v>
      </c>
    </row>
    <row r="12" spans="1:12" ht="12.75">
      <c r="A12" s="2">
        <v>32</v>
      </c>
      <c r="B12" s="2">
        <v>22.22222</v>
      </c>
      <c r="C12" s="2">
        <f t="shared" si="3"/>
        <v>711.11104</v>
      </c>
      <c r="D12" s="2">
        <v>24</v>
      </c>
      <c r="E12" s="2">
        <v>22.22222</v>
      </c>
      <c r="F12" s="2">
        <f t="shared" si="4"/>
        <v>533.3332800000001</v>
      </c>
      <c r="J12">
        <f t="shared" si="0"/>
        <v>9.5E-08</v>
      </c>
      <c r="K12">
        <f t="shared" si="1"/>
        <v>19996767.541873302</v>
      </c>
      <c r="L12" s="2">
        <f t="shared" si="2"/>
        <v>1.899692916477964</v>
      </c>
    </row>
    <row r="13" spans="1:12" ht="12.75">
      <c r="A13" s="2">
        <v>37</v>
      </c>
      <c r="B13" s="2">
        <v>22.22222</v>
      </c>
      <c r="C13" s="2">
        <f t="shared" si="3"/>
        <v>822.22214</v>
      </c>
      <c r="D13" s="2">
        <v>25</v>
      </c>
      <c r="E13" s="2">
        <v>22.22222</v>
      </c>
      <c r="F13" s="2">
        <f t="shared" si="4"/>
        <v>555.5555</v>
      </c>
      <c r="J13">
        <f t="shared" si="0"/>
        <v>9.5E-08</v>
      </c>
      <c r="K13">
        <f t="shared" si="1"/>
        <v>28998281.88211776</v>
      </c>
      <c r="L13" s="2">
        <f t="shared" si="2"/>
        <v>2.754836778801187</v>
      </c>
    </row>
    <row r="14" spans="1:12" ht="12.75">
      <c r="A14" s="2">
        <v>34</v>
      </c>
      <c r="B14" s="2">
        <v>22.22222</v>
      </c>
      <c r="C14" s="2">
        <f t="shared" si="3"/>
        <v>755.55548</v>
      </c>
      <c r="D14" s="2">
        <v>25</v>
      </c>
      <c r="E14" s="2">
        <v>22.22222</v>
      </c>
      <c r="F14" s="2">
        <f t="shared" si="4"/>
        <v>555.5555</v>
      </c>
      <c r="J14">
        <f t="shared" si="0"/>
        <v>9.5E-08</v>
      </c>
      <c r="K14">
        <f t="shared" si="1"/>
        <v>23354032.550403256</v>
      </c>
      <c r="L14" s="2">
        <f t="shared" si="2"/>
        <v>2.2186330922883095</v>
      </c>
    </row>
    <row r="15" spans="1:12" ht="12.75">
      <c r="A15" s="2">
        <v>33</v>
      </c>
      <c r="B15" s="2">
        <v>22.22222</v>
      </c>
      <c r="C15" s="2">
        <f t="shared" si="3"/>
        <v>733.33326</v>
      </c>
      <c r="D15" s="2">
        <v>25</v>
      </c>
      <c r="E15" s="2">
        <v>22.22222</v>
      </c>
      <c r="F15" s="2">
        <f t="shared" si="4"/>
        <v>555.5555</v>
      </c>
      <c r="J15">
        <f t="shared" si="0"/>
        <v>9.5E-08</v>
      </c>
      <c r="K15">
        <f t="shared" si="1"/>
        <v>21635729.330204796</v>
      </c>
      <c r="L15" s="2">
        <f t="shared" si="2"/>
        <v>2.055394286369456</v>
      </c>
    </row>
    <row r="16" spans="1:12" ht="12.75">
      <c r="A16" s="2">
        <v>23</v>
      </c>
      <c r="B16" s="2">
        <v>22.22222</v>
      </c>
      <c r="C16" s="2">
        <f t="shared" si="3"/>
        <v>511.11106</v>
      </c>
      <c r="D16" s="2">
        <v>26</v>
      </c>
      <c r="E16" s="2">
        <v>22.22222</v>
      </c>
      <c r="F16" s="2">
        <f t="shared" si="4"/>
        <v>577.77772</v>
      </c>
      <c r="J16">
        <f t="shared" si="0"/>
        <v>9.5E-08</v>
      </c>
      <c r="K16">
        <f t="shared" si="1"/>
        <v>8586162.701040318</v>
      </c>
      <c r="L16" s="2">
        <f t="shared" si="2"/>
        <v>0.8156854565988303</v>
      </c>
    </row>
    <row r="17" spans="1:12" ht="12.75">
      <c r="A17" s="2">
        <v>34</v>
      </c>
      <c r="B17" s="2">
        <v>22.22222</v>
      </c>
      <c r="C17" s="2">
        <f t="shared" si="3"/>
        <v>755.55548</v>
      </c>
      <c r="D17" s="2">
        <v>27</v>
      </c>
      <c r="E17" s="2">
        <v>22.22222</v>
      </c>
      <c r="F17" s="2">
        <f t="shared" si="4"/>
        <v>599.99994</v>
      </c>
      <c r="J17">
        <f t="shared" si="0"/>
        <v>9.5E-08</v>
      </c>
      <c r="K17">
        <f t="shared" si="1"/>
        <v>23354032.550403256</v>
      </c>
      <c r="L17" s="2">
        <f t="shared" si="2"/>
        <v>2.2186330922883095</v>
      </c>
    </row>
    <row r="18" spans="1:12" ht="12.75">
      <c r="A18" s="2">
        <v>43</v>
      </c>
      <c r="B18" s="2">
        <v>22.22222</v>
      </c>
      <c r="C18" s="2">
        <f>A18*B18</f>
        <v>955.55546</v>
      </c>
      <c r="D18" s="2">
        <v>27</v>
      </c>
      <c r="E18" s="2">
        <v>22.22222</v>
      </c>
      <c r="F18" s="2">
        <f>D18*E18</f>
        <v>599.99994</v>
      </c>
      <c r="J18">
        <f t="shared" si="0"/>
        <v>9.5E-08</v>
      </c>
      <c r="K18">
        <f t="shared" si="1"/>
        <v>42604463.40676359</v>
      </c>
      <c r="L18" s="2">
        <f t="shared" si="2"/>
        <v>4.047424023642542</v>
      </c>
    </row>
    <row r="19" spans="1:12" ht="12.75">
      <c r="A19" s="2">
        <v>27</v>
      </c>
      <c r="B19" s="2">
        <v>22.22222</v>
      </c>
      <c r="C19" s="2">
        <f t="shared" si="3"/>
        <v>599.99994</v>
      </c>
      <c r="D19" s="2">
        <v>27</v>
      </c>
      <c r="E19" s="2">
        <v>22.22222</v>
      </c>
      <c r="F19" s="2">
        <f t="shared" si="4"/>
        <v>599.99994</v>
      </c>
      <c r="J19">
        <f t="shared" si="0"/>
        <v>9.5E-08</v>
      </c>
      <c r="K19">
        <f t="shared" si="1"/>
        <v>12943957.842404455</v>
      </c>
      <c r="L19" s="2">
        <f t="shared" si="2"/>
        <v>1.2296759950284233</v>
      </c>
    </row>
    <row r="20" spans="1:12" ht="12.75">
      <c r="A20" s="2">
        <v>36</v>
      </c>
      <c r="B20" s="2">
        <v>22.22222</v>
      </c>
      <c r="C20" s="2">
        <f aca="true" t="shared" si="5" ref="C20:C31">A20*B20</f>
        <v>799.99992</v>
      </c>
      <c r="D20" s="2">
        <v>28</v>
      </c>
      <c r="E20" s="2">
        <v>22.22222</v>
      </c>
      <c r="F20" s="2">
        <f t="shared" si="4"/>
        <v>622.22216</v>
      </c>
      <c r="J20">
        <f t="shared" si="0"/>
        <v>9.5E-08</v>
      </c>
      <c r="K20">
        <f t="shared" si="1"/>
        <v>27033996.642484825</v>
      </c>
      <c r="L20" s="2">
        <f t="shared" si="2"/>
        <v>2.5682296810360583</v>
      </c>
    </row>
    <row r="21" spans="1:12" ht="12.75">
      <c r="A21" s="2">
        <v>22</v>
      </c>
      <c r="B21" s="2">
        <v>22.22222</v>
      </c>
      <c r="C21" s="2">
        <f t="shared" si="5"/>
        <v>488.88884</v>
      </c>
      <c r="D21" s="2">
        <v>28</v>
      </c>
      <c r="E21" s="2">
        <v>22.22222</v>
      </c>
      <c r="F21" s="2">
        <f aca="true" t="shared" si="6" ref="F21:F31">D21*E21</f>
        <v>622.22216</v>
      </c>
      <c r="J21">
        <f t="shared" si="0"/>
        <v>9.5E-08</v>
      </c>
      <c r="K21">
        <f t="shared" si="1"/>
        <v>7662631.073952847</v>
      </c>
      <c r="L21" s="2">
        <f t="shared" si="2"/>
        <v>0.7279499520255205</v>
      </c>
    </row>
    <row r="22" spans="1:12" ht="12.75">
      <c r="A22" s="2">
        <v>29</v>
      </c>
      <c r="B22" s="2">
        <v>22.22222</v>
      </c>
      <c r="C22" s="2">
        <f t="shared" si="5"/>
        <v>644.44438</v>
      </c>
      <c r="D22" s="2">
        <v>28</v>
      </c>
      <c r="E22" s="2">
        <v>22.22222</v>
      </c>
      <c r="F22" s="2">
        <f t="shared" si="6"/>
        <v>622.22216</v>
      </c>
      <c r="J22">
        <f t="shared" si="0"/>
        <v>9.5E-08</v>
      </c>
      <c r="K22">
        <f t="shared" si="1"/>
        <v>15542279.982268937</v>
      </c>
      <c r="L22" s="2">
        <f t="shared" si="2"/>
        <v>1.476516598315549</v>
      </c>
    </row>
    <row r="23" spans="1:12" ht="12.75">
      <c r="A23" s="2">
        <v>30</v>
      </c>
      <c r="B23" s="2">
        <v>22.22222</v>
      </c>
      <c r="C23" s="2">
        <f t="shared" si="5"/>
        <v>666.6666</v>
      </c>
      <c r="D23" s="2">
        <v>28</v>
      </c>
      <c r="E23" s="2">
        <v>22.22222</v>
      </c>
      <c r="F23" s="2">
        <f t="shared" si="6"/>
        <v>622.22216</v>
      </c>
      <c r="J23">
        <f t="shared" si="0"/>
        <v>9.5E-08</v>
      </c>
      <c r="K23">
        <f t="shared" si="1"/>
        <v>16951427.074581865</v>
      </c>
      <c r="L23" s="2">
        <f t="shared" si="2"/>
        <v>1.6103855720852773</v>
      </c>
    </row>
    <row r="24" spans="1:12" ht="12.75">
      <c r="A24" s="2">
        <v>41</v>
      </c>
      <c r="B24" s="2">
        <v>22.22222</v>
      </c>
      <c r="C24" s="2">
        <f t="shared" si="5"/>
        <v>911.11102</v>
      </c>
      <c r="D24" s="2">
        <v>28</v>
      </c>
      <c r="E24" s="2">
        <v>22.22222</v>
      </c>
      <c r="F24" s="2">
        <f t="shared" si="6"/>
        <v>622.22216</v>
      </c>
      <c r="J24">
        <f t="shared" si="0"/>
        <v>9.5E-08</v>
      </c>
      <c r="K24">
        <f t="shared" si="1"/>
        <v>37713993.92337992</v>
      </c>
      <c r="L24" s="2">
        <f t="shared" si="2"/>
        <v>3.5828294227210926</v>
      </c>
    </row>
    <row r="25" spans="1:12" ht="12.75">
      <c r="A25" s="2">
        <v>27</v>
      </c>
      <c r="B25" s="2">
        <v>22.22222</v>
      </c>
      <c r="C25" s="2">
        <f t="shared" si="5"/>
        <v>599.99994</v>
      </c>
      <c r="D25" s="2">
        <v>28</v>
      </c>
      <c r="E25" s="2">
        <v>22.22222</v>
      </c>
      <c r="F25" s="2">
        <f t="shared" si="6"/>
        <v>622.22216</v>
      </c>
      <c r="J25">
        <f t="shared" si="0"/>
        <v>9.5E-08</v>
      </c>
      <c r="K25">
        <f t="shared" si="1"/>
        <v>12943957.842404455</v>
      </c>
      <c r="L25" s="2">
        <f t="shared" si="2"/>
        <v>1.2296759950284233</v>
      </c>
    </row>
    <row r="26" spans="1:12" ht="12.75">
      <c r="A26" s="2">
        <v>42</v>
      </c>
      <c r="B26" s="2">
        <v>22.22222</v>
      </c>
      <c r="C26" s="2">
        <f t="shared" si="5"/>
        <v>933.33324</v>
      </c>
      <c r="D26" s="2">
        <v>29</v>
      </c>
      <c r="E26" s="2">
        <v>22.22222</v>
      </c>
      <c r="F26" s="2">
        <f t="shared" si="6"/>
        <v>644.44438</v>
      </c>
      <c r="J26">
        <f t="shared" si="0"/>
        <v>9.5E-08</v>
      </c>
      <c r="K26">
        <f t="shared" si="1"/>
        <v>40113821.43932591</v>
      </c>
      <c r="L26" s="2">
        <f t="shared" si="2"/>
        <v>3.8108130367359614</v>
      </c>
    </row>
    <row r="27" spans="1:12" ht="12.75">
      <c r="A27" s="2">
        <v>34</v>
      </c>
      <c r="B27" s="2">
        <v>22.22222</v>
      </c>
      <c r="C27" s="2">
        <f t="shared" si="5"/>
        <v>755.55548</v>
      </c>
      <c r="D27" s="2">
        <v>29</v>
      </c>
      <c r="E27" s="2">
        <v>22.22222</v>
      </c>
      <c r="F27" s="2">
        <f t="shared" si="6"/>
        <v>644.44438</v>
      </c>
      <c r="J27">
        <f t="shared" si="0"/>
        <v>9.5E-08</v>
      </c>
      <c r="K27">
        <f t="shared" si="1"/>
        <v>23354032.550403256</v>
      </c>
      <c r="L27" s="2">
        <f t="shared" si="2"/>
        <v>2.2186330922883095</v>
      </c>
    </row>
    <row r="28" spans="1:12" ht="12.75">
      <c r="A28" s="2">
        <v>32</v>
      </c>
      <c r="B28" s="2">
        <v>22.22222</v>
      </c>
      <c r="C28" s="2">
        <f t="shared" si="5"/>
        <v>711.11104</v>
      </c>
      <c r="D28" s="2">
        <v>29</v>
      </c>
      <c r="E28" s="2">
        <v>22.22222</v>
      </c>
      <c r="F28" s="2">
        <f t="shared" si="6"/>
        <v>644.44438</v>
      </c>
      <c r="J28">
        <f t="shared" si="0"/>
        <v>9.5E-08</v>
      </c>
      <c r="K28">
        <f t="shared" si="1"/>
        <v>19996767.541873302</v>
      </c>
      <c r="L28" s="2">
        <f t="shared" si="2"/>
        <v>1.899692916477964</v>
      </c>
    </row>
    <row r="29" spans="1:12" ht="12.75">
      <c r="A29" s="2">
        <v>23</v>
      </c>
      <c r="B29" s="2">
        <v>22.22222</v>
      </c>
      <c r="C29" s="2">
        <f t="shared" si="5"/>
        <v>511.11106</v>
      </c>
      <c r="D29" s="2">
        <v>30</v>
      </c>
      <c r="E29" s="2">
        <v>22.22222</v>
      </c>
      <c r="F29" s="2">
        <f t="shared" si="6"/>
        <v>666.6666</v>
      </c>
      <c r="J29">
        <f t="shared" si="0"/>
        <v>9.5E-08</v>
      </c>
      <c r="K29">
        <f t="shared" si="1"/>
        <v>8586162.701040318</v>
      </c>
      <c r="L29" s="2">
        <f t="shared" si="2"/>
        <v>0.8156854565988303</v>
      </c>
    </row>
    <row r="30" spans="1:12" ht="12.75">
      <c r="A30" s="2">
        <v>28</v>
      </c>
      <c r="B30" s="2">
        <v>22.22222</v>
      </c>
      <c r="C30" s="2">
        <f t="shared" si="5"/>
        <v>622.22216</v>
      </c>
      <c r="D30" s="2">
        <v>30</v>
      </c>
      <c r="E30" s="2">
        <v>22.22222</v>
      </c>
      <c r="F30" s="2">
        <f t="shared" si="6"/>
        <v>666.6666</v>
      </c>
      <c r="J30">
        <f t="shared" si="0"/>
        <v>9.5E-08</v>
      </c>
      <c r="K30">
        <f t="shared" si="1"/>
        <v>14206935.664833654</v>
      </c>
      <c r="L30" s="2">
        <f t="shared" si="2"/>
        <v>1.349658888159197</v>
      </c>
    </row>
    <row r="31" spans="1:12" ht="12.75">
      <c r="A31" s="2">
        <v>30</v>
      </c>
      <c r="B31" s="2">
        <v>22.22222</v>
      </c>
      <c r="C31" s="2">
        <f t="shared" si="5"/>
        <v>666.6666</v>
      </c>
      <c r="D31" s="2">
        <v>30</v>
      </c>
      <c r="E31" s="2">
        <v>22.22222</v>
      </c>
      <c r="F31" s="2">
        <f t="shared" si="6"/>
        <v>666.6666</v>
      </c>
      <c r="J31">
        <f t="shared" si="0"/>
        <v>9.5E-08</v>
      </c>
      <c r="K31">
        <f t="shared" si="1"/>
        <v>16951427.074581865</v>
      </c>
      <c r="L31" s="2">
        <f t="shared" si="2"/>
        <v>1.6103855720852773</v>
      </c>
    </row>
    <row r="32" spans="1:12" ht="12.75">
      <c r="A32" s="2">
        <v>32</v>
      </c>
      <c r="B32" s="2">
        <v>22.22222</v>
      </c>
      <c r="C32" s="2">
        <f>A32*B32</f>
        <v>711.11104</v>
      </c>
      <c r="D32" s="2">
        <v>30</v>
      </c>
      <c r="E32" s="2">
        <v>22.22222</v>
      </c>
      <c r="F32" s="2">
        <f>D32*E32</f>
        <v>666.6666</v>
      </c>
      <c r="J32">
        <f t="shared" si="0"/>
        <v>9.5E-08</v>
      </c>
      <c r="K32">
        <f t="shared" si="1"/>
        <v>19996767.541873302</v>
      </c>
      <c r="L32" s="2">
        <f t="shared" si="2"/>
        <v>1.899692916477964</v>
      </c>
    </row>
    <row r="33" spans="1:12" ht="12.75">
      <c r="A33" s="2">
        <v>46</v>
      </c>
      <c r="B33" s="2">
        <v>22.22222</v>
      </c>
      <c r="C33" s="2">
        <f aca="true" t="shared" si="7" ref="C33:C48">A33*B33</f>
        <v>1022.22212</v>
      </c>
      <c r="D33" s="2">
        <v>30</v>
      </c>
      <c r="E33" s="2">
        <v>22.22222</v>
      </c>
      <c r="F33" s="2">
        <f aca="true" t="shared" si="8" ref="F33:F48">D33*E33</f>
        <v>666.6666</v>
      </c>
      <c r="J33">
        <f t="shared" si="0"/>
        <v>9.5E-08</v>
      </c>
      <c r="K33">
        <f t="shared" si="1"/>
        <v>50633261.459186986</v>
      </c>
      <c r="L33" s="2">
        <f t="shared" si="2"/>
        <v>4.810159838622764</v>
      </c>
    </row>
    <row r="34" spans="1:12" ht="12.75">
      <c r="A34" s="2">
        <v>31</v>
      </c>
      <c r="B34" s="2">
        <v>22.22222</v>
      </c>
      <c r="C34" s="2">
        <f t="shared" si="7"/>
        <v>688.88882</v>
      </c>
      <c r="D34" s="2">
        <v>31</v>
      </c>
      <c r="E34" s="2">
        <v>22.22222</v>
      </c>
      <c r="F34" s="2">
        <f t="shared" si="8"/>
        <v>688.88882</v>
      </c>
      <c r="J34">
        <f t="shared" si="0"/>
        <v>9.5E-08</v>
      </c>
      <c r="K34">
        <f t="shared" si="1"/>
        <v>18435791.582966454</v>
      </c>
      <c r="L34" s="2">
        <f t="shared" si="2"/>
        <v>1.7514002003818132</v>
      </c>
    </row>
    <row r="35" spans="1:12" ht="12.75">
      <c r="A35" s="2">
        <v>34</v>
      </c>
      <c r="B35" s="2">
        <v>22.22222</v>
      </c>
      <c r="C35" s="2">
        <f t="shared" si="7"/>
        <v>755.55548</v>
      </c>
      <c r="D35" s="2">
        <v>31</v>
      </c>
      <c r="E35" s="2">
        <v>22.22222</v>
      </c>
      <c r="F35" s="2">
        <f t="shared" si="8"/>
        <v>688.88882</v>
      </c>
      <c r="J35">
        <f t="shared" si="0"/>
        <v>9.5E-08</v>
      </c>
      <c r="K35">
        <f t="shared" si="1"/>
        <v>23354032.550403256</v>
      </c>
      <c r="L35" s="2">
        <f t="shared" si="2"/>
        <v>2.2186330922883095</v>
      </c>
    </row>
    <row r="36" spans="1:12" ht="12.75">
      <c r="A36" s="2">
        <v>31</v>
      </c>
      <c r="B36" s="2">
        <v>22.22222</v>
      </c>
      <c r="C36" s="2">
        <f t="shared" si="7"/>
        <v>688.88882</v>
      </c>
      <c r="D36" s="2">
        <v>31</v>
      </c>
      <c r="E36" s="2">
        <v>22.22222</v>
      </c>
      <c r="F36" s="2">
        <f t="shared" si="8"/>
        <v>688.88882</v>
      </c>
      <c r="J36">
        <f t="shared" si="0"/>
        <v>9.5E-08</v>
      </c>
      <c r="K36">
        <f t="shared" si="1"/>
        <v>18435791.582966454</v>
      </c>
      <c r="L36" s="2">
        <f t="shared" si="2"/>
        <v>1.7514002003818132</v>
      </c>
    </row>
    <row r="37" spans="1:12" ht="12.75">
      <c r="A37" s="2">
        <v>36</v>
      </c>
      <c r="B37" s="2">
        <v>22.22222</v>
      </c>
      <c r="C37" s="2">
        <f t="shared" si="7"/>
        <v>799.99992</v>
      </c>
      <c r="D37" s="2">
        <v>31</v>
      </c>
      <c r="E37" s="2">
        <v>22.22222</v>
      </c>
      <c r="F37" s="2">
        <f t="shared" si="8"/>
        <v>688.88882</v>
      </c>
      <c r="J37">
        <f t="shared" si="0"/>
        <v>9.5E-08</v>
      </c>
      <c r="K37">
        <f t="shared" si="1"/>
        <v>27033996.642484825</v>
      </c>
      <c r="L37" s="2">
        <f t="shared" si="2"/>
        <v>2.5682296810360583</v>
      </c>
    </row>
    <row r="38" spans="1:12" ht="12.75">
      <c r="A38" s="2">
        <v>33</v>
      </c>
      <c r="B38" s="2">
        <v>22.22222</v>
      </c>
      <c r="C38" s="2">
        <f t="shared" si="7"/>
        <v>733.33326</v>
      </c>
      <c r="D38" s="2">
        <v>32</v>
      </c>
      <c r="E38" s="2">
        <v>22.22222</v>
      </c>
      <c r="F38" s="2">
        <f t="shared" si="8"/>
        <v>711.11104</v>
      </c>
      <c r="J38">
        <f t="shared" si="0"/>
        <v>9.5E-08</v>
      </c>
      <c r="K38">
        <f t="shared" si="1"/>
        <v>21635729.330204796</v>
      </c>
      <c r="L38" s="2">
        <f t="shared" si="2"/>
        <v>2.055394286369456</v>
      </c>
    </row>
    <row r="39" spans="1:12" ht="12.75">
      <c r="A39" s="2">
        <v>30</v>
      </c>
      <c r="B39" s="2">
        <v>22.22222</v>
      </c>
      <c r="C39" s="2">
        <f t="shared" si="7"/>
        <v>666.6666</v>
      </c>
      <c r="D39" s="2">
        <v>32</v>
      </c>
      <c r="E39" s="2">
        <v>22.22222</v>
      </c>
      <c r="F39" s="2">
        <f t="shared" si="8"/>
        <v>711.11104</v>
      </c>
      <c r="J39">
        <f t="shared" si="0"/>
        <v>9.5E-08</v>
      </c>
      <c r="K39">
        <f t="shared" si="1"/>
        <v>16951427.074581865</v>
      </c>
      <c r="L39" s="2">
        <f t="shared" si="2"/>
        <v>1.6103855720852773</v>
      </c>
    </row>
    <row r="40" spans="1:12" ht="12.75">
      <c r="A40" s="2">
        <v>28</v>
      </c>
      <c r="B40" s="2">
        <v>22.22222</v>
      </c>
      <c r="C40" s="2">
        <f t="shared" si="7"/>
        <v>622.22216</v>
      </c>
      <c r="D40" s="2">
        <v>32</v>
      </c>
      <c r="E40" s="2">
        <v>22.22222</v>
      </c>
      <c r="F40" s="2">
        <f t="shared" si="8"/>
        <v>711.11104</v>
      </c>
      <c r="J40">
        <f t="shared" si="0"/>
        <v>9.5E-08</v>
      </c>
      <c r="K40">
        <f t="shared" si="1"/>
        <v>14206935.664833654</v>
      </c>
      <c r="L40" s="2">
        <f t="shared" si="2"/>
        <v>1.349658888159197</v>
      </c>
    </row>
    <row r="41" spans="1:12" ht="12.75">
      <c r="A41" s="2">
        <v>30</v>
      </c>
      <c r="B41" s="2">
        <v>22.22222</v>
      </c>
      <c r="C41" s="2">
        <f t="shared" si="7"/>
        <v>666.6666</v>
      </c>
      <c r="D41" s="2">
        <v>32</v>
      </c>
      <c r="E41" s="2">
        <v>22.22222</v>
      </c>
      <c r="F41" s="2">
        <f t="shared" si="8"/>
        <v>711.11104</v>
      </c>
      <c r="J41">
        <f t="shared" si="0"/>
        <v>9.5E-08</v>
      </c>
      <c r="K41">
        <f t="shared" si="1"/>
        <v>16951427.074581865</v>
      </c>
      <c r="L41" s="2">
        <f t="shared" si="2"/>
        <v>1.6103855720852773</v>
      </c>
    </row>
    <row r="42" spans="1:12" ht="12.75">
      <c r="A42" s="2">
        <v>33</v>
      </c>
      <c r="B42" s="2">
        <v>22.22222</v>
      </c>
      <c r="C42" s="2">
        <f t="shared" si="7"/>
        <v>733.33326</v>
      </c>
      <c r="D42" s="2">
        <v>32</v>
      </c>
      <c r="E42" s="2">
        <v>22.22222</v>
      </c>
      <c r="F42" s="2">
        <f t="shared" si="8"/>
        <v>711.11104</v>
      </c>
      <c r="J42">
        <f t="shared" si="0"/>
        <v>9.5E-08</v>
      </c>
      <c r="K42">
        <f t="shared" si="1"/>
        <v>21635729.330204796</v>
      </c>
      <c r="L42" s="2">
        <f t="shared" si="2"/>
        <v>2.055394286369456</v>
      </c>
    </row>
    <row r="43" spans="1:12" ht="12.75">
      <c r="A43" s="2">
        <v>25</v>
      </c>
      <c r="B43" s="2">
        <v>22.22222</v>
      </c>
      <c r="C43" s="2">
        <f t="shared" si="7"/>
        <v>555.5555</v>
      </c>
      <c r="D43" s="2">
        <v>32</v>
      </c>
      <c r="E43" s="2">
        <v>22.22222</v>
      </c>
      <c r="F43" s="2">
        <f t="shared" si="8"/>
        <v>711.11104</v>
      </c>
      <c r="J43">
        <f t="shared" si="0"/>
        <v>9.5E-08</v>
      </c>
      <c r="K43">
        <f t="shared" si="1"/>
        <v>10629241.531135198</v>
      </c>
      <c r="L43" s="2">
        <f t="shared" si="2"/>
        <v>1.0097779454578437</v>
      </c>
    </row>
    <row r="44" spans="1:12" ht="12.75">
      <c r="A44" s="2">
        <v>31</v>
      </c>
      <c r="B44" s="2">
        <v>22.22222</v>
      </c>
      <c r="C44" s="2">
        <f t="shared" si="7"/>
        <v>688.88882</v>
      </c>
      <c r="D44" s="2">
        <v>32</v>
      </c>
      <c r="E44" s="2">
        <v>22.22222</v>
      </c>
      <c r="F44" s="2">
        <f t="shared" si="8"/>
        <v>711.11104</v>
      </c>
      <c r="J44">
        <f t="shared" si="0"/>
        <v>9.5E-08</v>
      </c>
      <c r="K44">
        <f t="shared" si="1"/>
        <v>18435791.582966454</v>
      </c>
      <c r="L44" s="2">
        <f t="shared" si="2"/>
        <v>1.7514002003818132</v>
      </c>
    </row>
    <row r="45" spans="1:12" ht="12.75">
      <c r="A45" s="2">
        <v>32</v>
      </c>
      <c r="B45" s="2">
        <v>22.22222</v>
      </c>
      <c r="C45" s="2">
        <f t="shared" si="7"/>
        <v>711.11104</v>
      </c>
      <c r="D45" s="2">
        <v>33</v>
      </c>
      <c r="E45" s="2">
        <v>22.22222</v>
      </c>
      <c r="F45" s="2">
        <f t="shared" si="8"/>
        <v>733.33326</v>
      </c>
      <c r="J45">
        <f t="shared" si="0"/>
        <v>9.5E-08</v>
      </c>
      <c r="K45">
        <f t="shared" si="1"/>
        <v>19996767.541873302</v>
      </c>
      <c r="L45" s="2">
        <f t="shared" si="2"/>
        <v>1.899692916477964</v>
      </c>
    </row>
    <row r="46" spans="1:12" ht="12.75">
      <c r="A46" s="2">
        <v>39</v>
      </c>
      <c r="B46" s="2">
        <v>22.22222</v>
      </c>
      <c r="C46" s="2">
        <f>A46*B46</f>
        <v>866.66658</v>
      </c>
      <c r="D46" s="2">
        <v>33</v>
      </c>
      <c r="E46" s="2">
        <v>22.22222</v>
      </c>
      <c r="F46" s="2">
        <f>D46*E46</f>
        <v>733.33326</v>
      </c>
      <c r="J46">
        <f t="shared" si="0"/>
        <v>9.5E-08</v>
      </c>
      <c r="K46">
        <f t="shared" si="1"/>
        <v>33181899.800090864</v>
      </c>
      <c r="L46" s="2">
        <f t="shared" si="2"/>
        <v>3.1522804810086322</v>
      </c>
    </row>
    <row r="47" spans="1:12" ht="12.75">
      <c r="A47" s="2">
        <v>35</v>
      </c>
      <c r="B47" s="2">
        <v>22.22222</v>
      </c>
      <c r="C47" s="2">
        <f t="shared" si="7"/>
        <v>777.7777</v>
      </c>
      <c r="D47" s="2">
        <v>33</v>
      </c>
      <c r="E47" s="2">
        <v>22.22222</v>
      </c>
      <c r="F47" s="2">
        <f t="shared" si="8"/>
        <v>733.33326</v>
      </c>
      <c r="J47">
        <f t="shared" si="0"/>
        <v>9.5E-08</v>
      </c>
      <c r="K47">
        <f t="shared" si="1"/>
        <v>25153014.842907567</v>
      </c>
      <c r="L47" s="2">
        <f t="shared" si="2"/>
        <v>2.389536410076219</v>
      </c>
    </row>
    <row r="48" spans="1:12" ht="12.75">
      <c r="A48" s="2">
        <v>30</v>
      </c>
      <c r="B48" s="2">
        <v>22.22222</v>
      </c>
      <c r="C48" s="2">
        <f t="shared" si="7"/>
        <v>666.6666</v>
      </c>
      <c r="D48" s="2">
        <v>33</v>
      </c>
      <c r="E48" s="2">
        <v>22.22222</v>
      </c>
      <c r="F48" s="2">
        <f t="shared" si="8"/>
        <v>733.33326</v>
      </c>
      <c r="J48">
        <f t="shared" si="0"/>
        <v>9.5E-08</v>
      </c>
      <c r="K48">
        <f t="shared" si="1"/>
        <v>16951427.074581865</v>
      </c>
      <c r="L48" s="2">
        <f t="shared" si="2"/>
        <v>1.6103855720852773</v>
      </c>
    </row>
    <row r="49" spans="1:12" ht="12.75">
      <c r="A49" s="2">
        <v>36</v>
      </c>
      <c r="B49" s="2">
        <v>22.22222</v>
      </c>
      <c r="C49" s="2">
        <f aca="true" t="shared" si="9" ref="C49:C63">A49*B49</f>
        <v>799.99992</v>
      </c>
      <c r="D49" s="2">
        <v>34</v>
      </c>
      <c r="E49" s="2">
        <v>22.22222</v>
      </c>
      <c r="F49" s="2">
        <f aca="true" t="shared" si="10" ref="F49:F63">D49*E49</f>
        <v>755.55548</v>
      </c>
      <c r="J49">
        <f t="shared" si="0"/>
        <v>9.5E-08</v>
      </c>
      <c r="K49">
        <f t="shared" si="1"/>
        <v>27033996.642484825</v>
      </c>
      <c r="L49" s="2">
        <f t="shared" si="2"/>
        <v>2.5682296810360583</v>
      </c>
    </row>
    <row r="50" spans="1:12" ht="12.75">
      <c r="A50" s="2">
        <v>25</v>
      </c>
      <c r="B50" s="2">
        <v>22.22222</v>
      </c>
      <c r="C50" s="2">
        <f t="shared" si="9"/>
        <v>555.5555</v>
      </c>
      <c r="D50" s="2">
        <v>34</v>
      </c>
      <c r="E50" s="2">
        <v>22.22222</v>
      </c>
      <c r="F50" s="2">
        <f t="shared" si="10"/>
        <v>755.55548</v>
      </c>
      <c r="J50">
        <f t="shared" si="0"/>
        <v>9.5E-08</v>
      </c>
      <c r="K50">
        <f t="shared" si="1"/>
        <v>10629241.531135198</v>
      </c>
      <c r="L50" s="2">
        <f t="shared" si="2"/>
        <v>1.0097779454578437</v>
      </c>
    </row>
    <row r="51" spans="1:12" ht="12.75">
      <c r="A51" s="2">
        <v>40</v>
      </c>
      <c r="B51" s="2">
        <v>22.22222</v>
      </c>
      <c r="C51" s="2">
        <f t="shared" si="9"/>
        <v>888.8888</v>
      </c>
      <c r="D51" s="2">
        <v>34</v>
      </c>
      <c r="E51" s="2">
        <v>22.22222</v>
      </c>
      <c r="F51" s="2">
        <f t="shared" si="10"/>
        <v>755.55548</v>
      </c>
      <c r="J51">
        <f t="shared" si="0"/>
        <v>9.5E-08</v>
      </c>
      <c r="K51">
        <f t="shared" si="1"/>
        <v>35403763.53191566</v>
      </c>
      <c r="L51" s="2">
        <f t="shared" si="2"/>
        <v>3.3633575355319874</v>
      </c>
    </row>
    <row r="52" spans="1:12" ht="12.75">
      <c r="A52" s="2">
        <v>43</v>
      </c>
      <c r="B52" s="2">
        <v>22.22222</v>
      </c>
      <c r="C52" s="2">
        <f t="shared" si="9"/>
        <v>955.55546</v>
      </c>
      <c r="D52" s="2">
        <v>34</v>
      </c>
      <c r="E52" s="2">
        <v>22.22222</v>
      </c>
      <c r="F52" s="2">
        <f t="shared" si="10"/>
        <v>755.55548</v>
      </c>
      <c r="J52">
        <f t="shared" si="0"/>
        <v>9.5E-08</v>
      </c>
      <c r="K52">
        <f t="shared" si="1"/>
        <v>42604463.40676359</v>
      </c>
      <c r="L52" s="2">
        <f t="shared" si="2"/>
        <v>4.047424023642542</v>
      </c>
    </row>
    <row r="53" spans="1:12" ht="12.75">
      <c r="A53" s="2">
        <v>32</v>
      </c>
      <c r="B53" s="2">
        <v>22.22222</v>
      </c>
      <c r="C53" s="2">
        <f t="shared" si="9"/>
        <v>711.11104</v>
      </c>
      <c r="D53" s="2">
        <v>35</v>
      </c>
      <c r="E53" s="2">
        <v>22.22222</v>
      </c>
      <c r="F53" s="2">
        <f t="shared" si="10"/>
        <v>777.7777</v>
      </c>
      <c r="J53">
        <f t="shared" si="0"/>
        <v>9.5E-08</v>
      </c>
      <c r="K53">
        <f t="shared" si="1"/>
        <v>19996767.541873302</v>
      </c>
      <c r="L53" s="2">
        <f t="shared" si="2"/>
        <v>1.899692916477964</v>
      </c>
    </row>
    <row r="54" spans="1:12" ht="12.75">
      <c r="A54" s="2">
        <v>24</v>
      </c>
      <c r="B54" s="2">
        <v>22.22222</v>
      </c>
      <c r="C54" s="2">
        <f t="shared" si="9"/>
        <v>533.3332800000001</v>
      </c>
      <c r="D54" s="2">
        <v>35</v>
      </c>
      <c r="E54" s="2">
        <v>22.22222</v>
      </c>
      <c r="F54" s="2">
        <f t="shared" si="10"/>
        <v>777.7777</v>
      </c>
      <c r="J54">
        <f t="shared" si="0"/>
        <v>9.5E-08</v>
      </c>
      <c r="K54">
        <f t="shared" si="1"/>
        <v>9574511.65913065</v>
      </c>
      <c r="L54" s="2">
        <f t="shared" si="2"/>
        <v>0.9095786076174117</v>
      </c>
    </row>
    <row r="55" spans="1:12" ht="12.75">
      <c r="A55" s="2">
        <v>28</v>
      </c>
      <c r="B55" s="2">
        <v>22.22222</v>
      </c>
      <c r="C55" s="2">
        <f t="shared" si="9"/>
        <v>622.22216</v>
      </c>
      <c r="D55" s="2">
        <v>35</v>
      </c>
      <c r="E55" s="2">
        <v>22.22222</v>
      </c>
      <c r="F55" s="2">
        <f t="shared" si="10"/>
        <v>777.7777</v>
      </c>
      <c r="J55">
        <f t="shared" si="0"/>
        <v>9.5E-08</v>
      </c>
      <c r="K55">
        <f t="shared" si="1"/>
        <v>14206935.664833654</v>
      </c>
      <c r="L55" s="2">
        <f t="shared" si="2"/>
        <v>1.349658888159197</v>
      </c>
    </row>
    <row r="56" spans="1:12" ht="12.75">
      <c r="A56" s="2">
        <v>28</v>
      </c>
      <c r="B56" s="2">
        <v>22.22222</v>
      </c>
      <c r="C56" s="2">
        <f t="shared" si="9"/>
        <v>622.22216</v>
      </c>
      <c r="D56" s="2">
        <v>36</v>
      </c>
      <c r="E56" s="2">
        <v>22.22222</v>
      </c>
      <c r="F56" s="2">
        <f t="shared" si="10"/>
        <v>799.99992</v>
      </c>
      <c r="J56">
        <f t="shared" si="0"/>
        <v>9.5E-08</v>
      </c>
      <c r="K56">
        <f t="shared" si="1"/>
        <v>14206935.664833654</v>
      </c>
      <c r="L56" s="2">
        <f t="shared" si="2"/>
        <v>1.349658888159197</v>
      </c>
    </row>
    <row r="57" spans="1:12" ht="12.75">
      <c r="A57" s="2">
        <v>32</v>
      </c>
      <c r="B57" s="2">
        <v>22.22222</v>
      </c>
      <c r="C57" s="2">
        <f t="shared" si="9"/>
        <v>711.11104</v>
      </c>
      <c r="D57" s="2">
        <v>36</v>
      </c>
      <c r="E57" s="2">
        <v>22.22222</v>
      </c>
      <c r="F57" s="2">
        <f t="shared" si="10"/>
        <v>799.99992</v>
      </c>
      <c r="J57">
        <f t="shared" si="0"/>
        <v>9.5E-08</v>
      </c>
      <c r="K57">
        <f t="shared" si="1"/>
        <v>19996767.541873302</v>
      </c>
      <c r="L57" s="2">
        <f t="shared" si="2"/>
        <v>1.899692916477964</v>
      </c>
    </row>
    <row r="58" spans="1:12" ht="12.75">
      <c r="A58" s="2">
        <v>32</v>
      </c>
      <c r="B58" s="2">
        <v>22.22222</v>
      </c>
      <c r="C58" s="2">
        <f t="shared" si="9"/>
        <v>711.11104</v>
      </c>
      <c r="D58" s="2">
        <v>36</v>
      </c>
      <c r="E58" s="2">
        <v>22.22222</v>
      </c>
      <c r="F58" s="2">
        <f t="shared" si="10"/>
        <v>799.99992</v>
      </c>
      <c r="J58">
        <f t="shared" si="0"/>
        <v>9.5E-08</v>
      </c>
      <c r="K58">
        <f t="shared" si="1"/>
        <v>19996767.541873302</v>
      </c>
      <c r="L58" s="2">
        <f t="shared" si="2"/>
        <v>1.899692916477964</v>
      </c>
    </row>
    <row r="59" spans="1:12" ht="12.75">
      <c r="A59" s="2">
        <v>16</v>
      </c>
      <c r="B59" s="2">
        <v>22.22222</v>
      </c>
      <c r="C59" s="2">
        <f t="shared" si="9"/>
        <v>355.55552</v>
      </c>
      <c r="D59" s="2">
        <v>36</v>
      </c>
      <c r="E59" s="2">
        <v>22.22222</v>
      </c>
      <c r="F59" s="2">
        <f t="shared" si="10"/>
        <v>799.99992</v>
      </c>
      <c r="J59">
        <f t="shared" si="0"/>
        <v>9.5E-08</v>
      </c>
      <c r="K59">
        <f t="shared" si="1"/>
        <v>3390962.672783799</v>
      </c>
      <c r="L59" s="2">
        <f t="shared" si="2"/>
        <v>0.3221414539144609</v>
      </c>
    </row>
    <row r="60" spans="1:12" ht="12.75">
      <c r="A60" s="2">
        <v>38</v>
      </c>
      <c r="B60" s="2">
        <v>22.22222</v>
      </c>
      <c r="C60" s="2">
        <f t="shared" si="9"/>
        <v>844.44436</v>
      </c>
      <c r="D60" s="2">
        <v>36</v>
      </c>
      <c r="E60" s="2">
        <v>22.22222</v>
      </c>
      <c r="F60" s="2">
        <f t="shared" si="10"/>
        <v>799.99992</v>
      </c>
      <c r="J60">
        <f t="shared" si="0"/>
        <v>9.5E-08</v>
      </c>
      <c r="K60">
        <f t="shared" si="1"/>
        <v>31047158.649438024</v>
      </c>
      <c r="L60" s="2">
        <f t="shared" si="2"/>
        <v>2.9494800716966125</v>
      </c>
    </row>
    <row r="61" spans="1:12" ht="12.75">
      <c r="A61" s="2">
        <v>35</v>
      </c>
      <c r="B61" s="2">
        <v>22.22222</v>
      </c>
      <c r="C61" s="2">
        <f t="shared" si="9"/>
        <v>777.7777</v>
      </c>
      <c r="D61" s="2">
        <v>36</v>
      </c>
      <c r="E61" s="2">
        <v>22.22222</v>
      </c>
      <c r="F61" s="2">
        <f t="shared" si="10"/>
        <v>799.99992</v>
      </c>
      <c r="J61">
        <f t="shared" si="0"/>
        <v>9.5E-08</v>
      </c>
      <c r="K61">
        <f t="shared" si="1"/>
        <v>25153014.842907567</v>
      </c>
      <c r="L61" s="2">
        <f t="shared" si="2"/>
        <v>2.389536410076219</v>
      </c>
    </row>
    <row r="62" spans="1:12" ht="12.75">
      <c r="A62" s="2">
        <v>29</v>
      </c>
      <c r="B62" s="2">
        <v>22.22222</v>
      </c>
      <c r="C62" s="2">
        <f t="shared" si="9"/>
        <v>644.44438</v>
      </c>
      <c r="D62" s="2">
        <v>36</v>
      </c>
      <c r="E62" s="2">
        <v>22.22222</v>
      </c>
      <c r="F62" s="2">
        <f t="shared" si="10"/>
        <v>799.99992</v>
      </c>
      <c r="J62">
        <f t="shared" si="0"/>
        <v>9.5E-08</v>
      </c>
      <c r="K62">
        <f t="shared" si="1"/>
        <v>15542279.982268937</v>
      </c>
      <c r="L62" s="2">
        <f t="shared" si="2"/>
        <v>1.476516598315549</v>
      </c>
    </row>
    <row r="63" spans="1:12" ht="12.75">
      <c r="A63" s="2">
        <v>33</v>
      </c>
      <c r="B63" s="2">
        <v>22.22222</v>
      </c>
      <c r="C63" s="2">
        <f t="shared" si="9"/>
        <v>733.33326</v>
      </c>
      <c r="D63" s="2">
        <v>37</v>
      </c>
      <c r="E63" s="2">
        <v>22.22222</v>
      </c>
      <c r="F63" s="2">
        <f t="shared" si="10"/>
        <v>822.22214</v>
      </c>
      <c r="J63">
        <f t="shared" si="0"/>
        <v>9.5E-08</v>
      </c>
      <c r="K63">
        <f t="shared" si="1"/>
        <v>21635729.330204796</v>
      </c>
      <c r="L63" s="2">
        <f t="shared" si="2"/>
        <v>2.055394286369456</v>
      </c>
    </row>
    <row r="64" spans="1:12" ht="12.75">
      <c r="A64" s="2">
        <v>26</v>
      </c>
      <c r="B64" s="2">
        <v>22.22222</v>
      </c>
      <c r="C64" s="2">
        <f>A64*B64</f>
        <v>577.77772</v>
      </c>
      <c r="D64" s="2">
        <v>38</v>
      </c>
      <c r="E64" s="2">
        <v>22.22222</v>
      </c>
      <c r="F64" s="2">
        <f>D64*E64</f>
        <v>844.44436</v>
      </c>
      <c r="J64">
        <f t="shared" si="0"/>
        <v>9.5E-08</v>
      </c>
      <c r="K64">
        <f t="shared" si="1"/>
        <v>11751887.473744748</v>
      </c>
      <c r="L64" s="2">
        <f t="shared" si="2"/>
        <v>1.1164293100057512</v>
      </c>
    </row>
    <row r="65" spans="1:12" ht="12.75">
      <c r="A65" s="2">
        <v>39</v>
      </c>
      <c r="B65" s="2">
        <v>22.22222</v>
      </c>
      <c r="C65" s="2">
        <f aca="true" t="shared" si="11" ref="C65:C73">A65*B65</f>
        <v>866.66658</v>
      </c>
      <c r="D65" s="2">
        <v>39</v>
      </c>
      <c r="E65" s="2">
        <v>22.22222</v>
      </c>
      <c r="F65" s="2">
        <f aca="true" t="shared" si="12" ref="F65:F73">D65*E65</f>
        <v>866.66658</v>
      </c>
      <c r="J65">
        <f t="shared" si="0"/>
        <v>9.5E-08</v>
      </c>
      <c r="K65">
        <f t="shared" si="1"/>
        <v>33181899.800090864</v>
      </c>
      <c r="L65" s="2">
        <f t="shared" si="2"/>
        <v>3.1522804810086322</v>
      </c>
    </row>
    <row r="66" spans="1:12" ht="12.75">
      <c r="A66" s="2">
        <v>35</v>
      </c>
      <c r="B66" s="2">
        <v>22.22222</v>
      </c>
      <c r="C66" s="2">
        <f t="shared" si="11"/>
        <v>777.7777</v>
      </c>
      <c r="D66" s="2">
        <v>39</v>
      </c>
      <c r="E66" s="2">
        <v>22.22222</v>
      </c>
      <c r="F66" s="2">
        <f t="shared" si="12"/>
        <v>866.66658</v>
      </c>
      <c r="J66">
        <f t="shared" si="0"/>
        <v>9.5E-08</v>
      </c>
      <c r="K66">
        <f t="shared" si="1"/>
        <v>25153014.842907567</v>
      </c>
      <c r="L66" s="2">
        <f t="shared" si="2"/>
        <v>2.389536410076219</v>
      </c>
    </row>
    <row r="67" spans="1:12" ht="12.75">
      <c r="A67" s="2">
        <v>36</v>
      </c>
      <c r="B67" s="2">
        <v>22.22222</v>
      </c>
      <c r="C67" s="2">
        <f t="shared" si="11"/>
        <v>799.99992</v>
      </c>
      <c r="D67" s="2">
        <v>40</v>
      </c>
      <c r="E67" s="2">
        <v>22.22222</v>
      </c>
      <c r="F67" s="2">
        <f t="shared" si="12"/>
        <v>888.8888</v>
      </c>
      <c r="J67">
        <f t="shared" si="0"/>
        <v>9.5E-08</v>
      </c>
      <c r="K67">
        <f t="shared" si="1"/>
        <v>27033996.642484825</v>
      </c>
      <c r="L67" s="2">
        <f t="shared" si="2"/>
        <v>2.5682296810360583</v>
      </c>
    </row>
    <row r="68" spans="1:12" ht="12.75">
      <c r="A68" s="2">
        <v>36</v>
      </c>
      <c r="B68" s="2">
        <v>22.22222</v>
      </c>
      <c r="C68" s="2">
        <f t="shared" si="11"/>
        <v>799.99992</v>
      </c>
      <c r="D68" s="2">
        <v>41</v>
      </c>
      <c r="E68" s="2">
        <v>22.22222</v>
      </c>
      <c r="F68" s="2">
        <f t="shared" si="12"/>
        <v>911.11102</v>
      </c>
      <c r="J68">
        <f aca="true" t="shared" si="13" ref="J68:J73">9.5*POWER(10,-8)</f>
        <v>9.5E-08</v>
      </c>
      <c r="K68">
        <f aca="true" t="shared" si="14" ref="K68:K73">POWER(C68,2.56)</f>
        <v>27033996.642484825</v>
      </c>
      <c r="L68" s="2">
        <f aca="true" t="shared" si="15" ref="L68:L73">J68*K68</f>
        <v>2.5682296810360583</v>
      </c>
    </row>
    <row r="69" spans="1:12" ht="12.75">
      <c r="A69" s="2">
        <v>25</v>
      </c>
      <c r="B69" s="2">
        <v>22.22222</v>
      </c>
      <c r="C69" s="2">
        <f t="shared" si="11"/>
        <v>555.5555</v>
      </c>
      <c r="D69" s="2">
        <v>42</v>
      </c>
      <c r="E69" s="2">
        <v>22.22222</v>
      </c>
      <c r="F69" s="2">
        <f t="shared" si="12"/>
        <v>933.33324</v>
      </c>
      <c r="J69">
        <f t="shared" si="13"/>
        <v>9.5E-08</v>
      </c>
      <c r="K69">
        <f t="shared" si="14"/>
        <v>10629241.531135198</v>
      </c>
      <c r="L69" s="2">
        <f t="shared" si="15"/>
        <v>1.0097779454578437</v>
      </c>
    </row>
    <row r="70" spans="1:12" ht="12.75">
      <c r="A70" s="2">
        <v>43</v>
      </c>
      <c r="B70" s="2">
        <v>22.22222</v>
      </c>
      <c r="C70" s="2">
        <f t="shared" si="11"/>
        <v>955.55546</v>
      </c>
      <c r="D70" s="2">
        <v>43</v>
      </c>
      <c r="E70" s="2">
        <v>22.22222</v>
      </c>
      <c r="F70" s="2">
        <f t="shared" si="12"/>
        <v>955.55546</v>
      </c>
      <c r="J70">
        <f t="shared" si="13"/>
        <v>9.5E-08</v>
      </c>
      <c r="K70">
        <f t="shared" si="14"/>
        <v>42604463.40676359</v>
      </c>
      <c r="L70" s="2">
        <f t="shared" si="15"/>
        <v>4.047424023642542</v>
      </c>
    </row>
    <row r="71" spans="1:12" ht="12.75">
      <c r="A71" s="2">
        <v>21</v>
      </c>
      <c r="B71" s="2">
        <v>22.22222</v>
      </c>
      <c r="C71" s="2">
        <f t="shared" si="11"/>
        <v>466.66662</v>
      </c>
      <c r="D71" s="2">
        <v>43</v>
      </c>
      <c r="E71" s="2">
        <v>22.22222</v>
      </c>
      <c r="F71" s="2">
        <f t="shared" si="12"/>
        <v>955.55546</v>
      </c>
      <c r="J71">
        <f t="shared" si="13"/>
        <v>9.5E-08</v>
      </c>
      <c r="K71">
        <f t="shared" si="14"/>
        <v>6802322.969381595</v>
      </c>
      <c r="L71" s="2">
        <f t="shared" si="15"/>
        <v>0.6462206820912516</v>
      </c>
    </row>
    <row r="72" spans="1:12" ht="12.75">
      <c r="A72" s="2">
        <v>36</v>
      </c>
      <c r="B72" s="2">
        <v>22.22222</v>
      </c>
      <c r="C72" s="2">
        <f t="shared" si="11"/>
        <v>799.99992</v>
      </c>
      <c r="D72" s="2">
        <v>43</v>
      </c>
      <c r="E72" s="2">
        <v>22.22222</v>
      </c>
      <c r="F72" s="2">
        <f t="shared" si="12"/>
        <v>955.55546</v>
      </c>
      <c r="J72">
        <f t="shared" si="13"/>
        <v>9.5E-08</v>
      </c>
      <c r="K72">
        <f t="shared" si="14"/>
        <v>27033996.642484825</v>
      </c>
      <c r="L72" s="2">
        <f t="shared" si="15"/>
        <v>2.5682296810360583</v>
      </c>
    </row>
    <row r="73" spans="1:12" ht="12.75">
      <c r="A73" s="2">
        <v>13</v>
      </c>
      <c r="B73" s="2">
        <v>22.22222</v>
      </c>
      <c r="C73" s="2">
        <f t="shared" si="11"/>
        <v>288.88886</v>
      </c>
      <c r="D73" s="2">
        <v>46</v>
      </c>
      <c r="E73" s="2">
        <v>22.22222</v>
      </c>
      <c r="F73" s="2">
        <f t="shared" si="12"/>
        <v>1022.22212</v>
      </c>
      <c r="J73">
        <f t="shared" si="13"/>
        <v>9.5E-08</v>
      </c>
      <c r="K73">
        <f t="shared" si="14"/>
        <v>1992832.6753200248</v>
      </c>
      <c r="L73" s="2">
        <f t="shared" si="15"/>
        <v>0.18931910415540237</v>
      </c>
    </row>
    <row r="74" spans="1:12" ht="12.75">
      <c r="A74" s="2"/>
      <c r="B74" s="2"/>
      <c r="C74" s="2"/>
      <c r="D74" s="2"/>
      <c r="E74" s="2"/>
      <c r="F74" s="2"/>
      <c r="J74">
        <v>70</v>
      </c>
      <c r="L74" s="2">
        <f>SUM(L4:L73)</f>
        <v>136.51462856107452</v>
      </c>
    </row>
    <row r="75" spans="1:6" ht="12.75">
      <c r="A75" s="2"/>
      <c r="B75" s="2"/>
      <c r="C75" s="2" t="s">
        <v>19</v>
      </c>
      <c r="D75" s="2">
        <v>70</v>
      </c>
      <c r="E75" s="2">
        <f>COUNTA(C4:C73)</f>
        <v>70</v>
      </c>
      <c r="F75" s="2"/>
    </row>
    <row r="76" spans="1:12" ht="12.75">
      <c r="A76" s="3" t="s">
        <v>20</v>
      </c>
      <c r="B76" s="2">
        <v>289</v>
      </c>
      <c r="C76" s="2" t="s">
        <v>21</v>
      </c>
      <c r="D76" s="2">
        <v>697.1</v>
      </c>
      <c r="E76" s="2">
        <f>AVERAGE(C4:C73)</f>
        <v>697.1427874285716</v>
      </c>
      <c r="F76" s="2"/>
      <c r="L76">
        <f>L74/J74</f>
        <v>1.9502089794439217</v>
      </c>
    </row>
    <row r="77" spans="1:6" ht="12.75">
      <c r="A77" s="3" t="s">
        <v>22</v>
      </c>
      <c r="B77" s="2">
        <v>1022</v>
      </c>
      <c r="C77" s="2" t="s">
        <v>23</v>
      </c>
      <c r="D77" s="2">
        <v>711</v>
      </c>
      <c r="E77" s="2">
        <f>MEDIAN(C4:C73)</f>
        <v>711.11104</v>
      </c>
      <c r="F77" s="2"/>
    </row>
    <row r="78" spans="2:12" ht="12.75">
      <c r="B78" s="2"/>
      <c r="C78" s="2" t="s">
        <v>24</v>
      </c>
      <c r="D78" s="2">
        <f>STDEV(C4:C73)</f>
        <v>141.4679651722308</v>
      </c>
      <c r="E78" s="2"/>
      <c r="F78" s="2"/>
      <c r="L78">
        <v>1.9502</v>
      </c>
    </row>
    <row r="79" spans="1:5" ht="12.75">
      <c r="A79" t="s">
        <v>25</v>
      </c>
      <c r="B79" s="3"/>
      <c r="C79" s="2"/>
      <c r="D79" s="3"/>
      <c r="E79" s="3"/>
    </row>
    <row r="80" spans="1:6" ht="12.75">
      <c r="A80" s="2" t="s">
        <v>19</v>
      </c>
      <c r="B80" s="2">
        <f>COUNT(C91:C126)</f>
        <v>36</v>
      </c>
      <c r="C80" s="2" t="s">
        <v>24</v>
      </c>
      <c r="D80" s="2">
        <f>STDEV(C91:C126)</f>
        <v>154.90793350840747</v>
      </c>
      <c r="E80" s="2"/>
      <c r="F80" s="2"/>
    </row>
    <row r="81" spans="1:6" ht="12.75">
      <c r="A81" s="3" t="s">
        <v>20</v>
      </c>
      <c r="B81" s="2">
        <f>MIN(C91:C126)</f>
        <v>666.6666</v>
      </c>
      <c r="C81" s="2" t="s">
        <v>21</v>
      </c>
      <c r="D81" s="2">
        <f>AVERAGE(C91:C126)</f>
        <v>1120.3702583333334</v>
      </c>
      <c r="E81" s="2"/>
      <c r="F81" s="2"/>
    </row>
    <row r="82" spans="1:6" ht="12.75">
      <c r="A82" s="3" t="s">
        <v>22</v>
      </c>
      <c r="B82" s="2">
        <f>MAX(C91:C126)</f>
        <v>1399.99986</v>
      </c>
      <c r="C82" s="2" t="s">
        <v>23</v>
      </c>
      <c r="D82" s="2">
        <f>MEDIAN(C91:C126)</f>
        <v>1133.33322</v>
      </c>
      <c r="E82" s="2"/>
      <c r="F82" s="2"/>
    </row>
    <row r="83" spans="2:6" ht="12.75">
      <c r="B83" s="2"/>
      <c r="C83" s="2"/>
      <c r="D83" s="2"/>
      <c r="E83" s="2"/>
      <c r="F83" s="2"/>
    </row>
    <row r="84" spans="2:6" ht="12.75">
      <c r="B84" s="2"/>
      <c r="C84" s="2"/>
      <c r="D84" s="2"/>
      <c r="E84" s="2"/>
      <c r="F84" s="2"/>
    </row>
    <row r="85" spans="1:5" ht="12.75">
      <c r="A85" s="2"/>
      <c r="B85" s="3"/>
      <c r="C85" s="2"/>
      <c r="D85" s="3"/>
      <c r="E85" s="3"/>
    </row>
    <row r="86" spans="1:5" ht="12.75">
      <c r="A86" s="3"/>
      <c r="B86" s="2"/>
      <c r="C86" s="2"/>
      <c r="D86" s="2"/>
      <c r="E86" s="3"/>
    </row>
    <row r="87" spans="1:5" ht="12.75">
      <c r="A87" s="3"/>
      <c r="B87" s="2"/>
      <c r="C87" s="2"/>
      <c r="D87" s="2"/>
      <c r="E87" s="3"/>
    </row>
    <row r="88" spans="1:5" ht="12.75">
      <c r="A88" s="3"/>
      <c r="B88" s="2"/>
      <c r="C88" s="2"/>
      <c r="D88" s="2"/>
      <c r="E88" s="3"/>
    </row>
    <row r="89" spans="1:5" ht="12.75">
      <c r="A89" t="s">
        <v>25</v>
      </c>
      <c r="B89" s="2"/>
      <c r="C89" s="3"/>
      <c r="D89" s="3"/>
      <c r="E89" s="3"/>
    </row>
    <row r="90" spans="1:5" ht="12.75">
      <c r="A90" s="2"/>
      <c r="B90" s="2"/>
      <c r="C90" s="2"/>
      <c r="D90" s="2"/>
      <c r="E90" s="2"/>
    </row>
    <row r="91" spans="1:12" ht="12.75">
      <c r="A91" s="2">
        <v>43</v>
      </c>
      <c r="B91" s="2">
        <v>22.22222</v>
      </c>
      <c r="C91" s="2">
        <f>A91*B91</f>
        <v>955.55546</v>
      </c>
      <c r="D91" s="2"/>
      <c r="E91" s="2"/>
      <c r="F91" s="2"/>
      <c r="J91">
        <f aca="true" t="shared" si="16" ref="J91:J126">7.9*POWER(10,-7)</f>
        <v>7.9E-07</v>
      </c>
      <c r="K91">
        <f aca="true" t="shared" si="17" ref="K91:K126">POWER(C91,2.33)</f>
        <v>8790149.1303672</v>
      </c>
      <c r="L91" s="2">
        <f aca="true" t="shared" si="18" ref="L91:L126">J91*K91</f>
        <v>6.944217812990089</v>
      </c>
    </row>
    <row r="92" spans="1:12" ht="12.75">
      <c r="A92" s="2">
        <v>46</v>
      </c>
      <c r="B92" s="2">
        <v>22.22222</v>
      </c>
      <c r="C92" s="2">
        <f aca="true" t="shared" si="19" ref="C92:C107">A92*B92</f>
        <v>1022.22212</v>
      </c>
      <c r="D92" s="2"/>
      <c r="E92" s="2"/>
      <c r="F92" s="2"/>
      <c r="J92">
        <f t="shared" si="16"/>
        <v>7.9E-07</v>
      </c>
      <c r="K92">
        <f t="shared" si="17"/>
        <v>10285857.173361503</v>
      </c>
      <c r="L92" s="2">
        <f t="shared" si="18"/>
        <v>8.125827166955586</v>
      </c>
    </row>
    <row r="93" spans="1:12" ht="12.75">
      <c r="A93" s="2">
        <v>46</v>
      </c>
      <c r="B93" s="2">
        <v>22.22222</v>
      </c>
      <c r="C93" s="2">
        <f t="shared" si="19"/>
        <v>1022.22212</v>
      </c>
      <c r="D93" s="2"/>
      <c r="E93" s="2"/>
      <c r="F93" s="2"/>
      <c r="J93">
        <f t="shared" si="16"/>
        <v>7.9E-07</v>
      </c>
      <c r="K93">
        <f t="shared" si="17"/>
        <v>10285857.173361503</v>
      </c>
      <c r="L93" s="2">
        <f t="shared" si="18"/>
        <v>8.125827166955586</v>
      </c>
    </row>
    <row r="94" spans="1:12" ht="12.75">
      <c r="A94" s="2">
        <v>43</v>
      </c>
      <c r="B94" s="2">
        <v>22.22222</v>
      </c>
      <c r="C94" s="2">
        <f t="shared" si="19"/>
        <v>955.55546</v>
      </c>
      <c r="D94" s="2"/>
      <c r="E94" s="2"/>
      <c r="F94" s="2"/>
      <c r="J94">
        <f t="shared" si="16"/>
        <v>7.9E-07</v>
      </c>
      <c r="K94">
        <f t="shared" si="17"/>
        <v>8790149.1303672</v>
      </c>
      <c r="L94" s="2">
        <f t="shared" si="18"/>
        <v>6.944217812990089</v>
      </c>
    </row>
    <row r="95" spans="1:12" ht="12.75">
      <c r="A95" s="2">
        <v>57</v>
      </c>
      <c r="B95" s="2">
        <v>22.22222</v>
      </c>
      <c r="C95" s="2">
        <f t="shared" si="19"/>
        <v>1266.66654</v>
      </c>
      <c r="D95" s="2"/>
      <c r="E95" s="2"/>
      <c r="F95" s="2"/>
      <c r="J95">
        <f t="shared" si="16"/>
        <v>7.9E-07</v>
      </c>
      <c r="K95">
        <f t="shared" si="17"/>
        <v>16951305.677043874</v>
      </c>
      <c r="L95" s="2">
        <f t="shared" si="18"/>
        <v>13.39153148486466</v>
      </c>
    </row>
    <row r="96" spans="1:12" ht="12.75">
      <c r="A96" s="2">
        <v>44</v>
      </c>
      <c r="B96" s="2">
        <v>22.22222</v>
      </c>
      <c r="C96" s="2">
        <f t="shared" si="19"/>
        <v>977.77768</v>
      </c>
      <c r="D96" s="2"/>
      <c r="E96" s="2"/>
      <c r="F96" s="2"/>
      <c r="J96">
        <f t="shared" si="16"/>
        <v>7.9E-07</v>
      </c>
      <c r="K96">
        <f t="shared" si="17"/>
        <v>9273837.418555802</v>
      </c>
      <c r="L96" s="2">
        <f t="shared" si="18"/>
        <v>7.326331560659083</v>
      </c>
    </row>
    <row r="97" spans="1:12" ht="12.75">
      <c r="A97" s="2">
        <v>48</v>
      </c>
      <c r="B97" s="2">
        <v>22.22222</v>
      </c>
      <c r="C97" s="2">
        <f t="shared" si="19"/>
        <v>1066.6665600000001</v>
      </c>
      <c r="D97" s="2"/>
      <c r="E97" s="2"/>
      <c r="F97" s="2"/>
      <c r="J97">
        <f t="shared" si="16"/>
        <v>7.9E-07</v>
      </c>
      <c r="K97">
        <f t="shared" si="17"/>
        <v>11358129.73021989</v>
      </c>
      <c r="L97" s="2">
        <f t="shared" si="18"/>
        <v>8.972922486873712</v>
      </c>
    </row>
    <row r="98" spans="1:12" ht="12.75">
      <c r="A98" s="2">
        <v>40</v>
      </c>
      <c r="B98" s="2">
        <v>22.22222</v>
      </c>
      <c r="C98" s="2">
        <f t="shared" si="19"/>
        <v>888.8888</v>
      </c>
      <c r="D98" s="2"/>
      <c r="E98" s="2"/>
      <c r="F98" s="2"/>
      <c r="J98">
        <f t="shared" si="16"/>
        <v>7.9E-07</v>
      </c>
      <c r="K98">
        <f t="shared" si="17"/>
        <v>7427018.770262699</v>
      </c>
      <c r="L98" s="2">
        <f t="shared" si="18"/>
        <v>5.867344828507531</v>
      </c>
    </row>
    <row r="99" spans="1:12" ht="12.75">
      <c r="A99" s="2">
        <v>51</v>
      </c>
      <c r="B99" s="2">
        <v>22.22222</v>
      </c>
      <c r="C99" s="2">
        <f>A99*B99</f>
        <v>1133.33322</v>
      </c>
      <c r="D99" s="2"/>
      <c r="E99" s="2"/>
      <c r="F99" s="2"/>
      <c r="J99">
        <f t="shared" si="16"/>
        <v>7.9E-07</v>
      </c>
      <c r="K99">
        <f t="shared" si="17"/>
        <v>13081370.674234347</v>
      </c>
      <c r="L99" s="2">
        <f t="shared" si="18"/>
        <v>10.334282832645133</v>
      </c>
    </row>
    <row r="100" spans="1:12" ht="12.75">
      <c r="A100" s="2">
        <v>57</v>
      </c>
      <c r="B100" s="2">
        <v>22.22222</v>
      </c>
      <c r="C100" s="2">
        <f t="shared" si="19"/>
        <v>1266.66654</v>
      </c>
      <c r="D100" s="2"/>
      <c r="E100" s="2"/>
      <c r="F100" s="2"/>
      <c r="J100">
        <f t="shared" si="16"/>
        <v>7.9E-07</v>
      </c>
      <c r="K100">
        <f t="shared" si="17"/>
        <v>16951305.677043874</v>
      </c>
      <c r="L100" s="2">
        <f t="shared" si="18"/>
        <v>13.39153148486466</v>
      </c>
    </row>
    <row r="101" spans="1:12" ht="12.75">
      <c r="A101" s="2">
        <v>54</v>
      </c>
      <c r="B101" s="2">
        <v>22.22222</v>
      </c>
      <c r="C101" s="2">
        <f t="shared" si="19"/>
        <v>1199.99988</v>
      </c>
      <c r="D101" s="2"/>
      <c r="E101" s="2"/>
      <c r="F101" s="2"/>
      <c r="J101">
        <f t="shared" si="16"/>
        <v>7.9E-07</v>
      </c>
      <c r="K101">
        <f t="shared" si="17"/>
        <v>14944872.081182892</v>
      </c>
      <c r="L101" s="2">
        <f t="shared" si="18"/>
        <v>11.806448944134484</v>
      </c>
    </row>
    <row r="102" spans="1:12" ht="12.75">
      <c r="A102" s="2">
        <v>53</v>
      </c>
      <c r="B102" s="2">
        <v>22.22222</v>
      </c>
      <c r="C102" s="2">
        <f t="shared" si="19"/>
        <v>1177.77766</v>
      </c>
      <c r="D102" s="2"/>
      <c r="E102" s="2"/>
      <c r="F102" s="2"/>
      <c r="J102">
        <f t="shared" si="16"/>
        <v>7.9E-07</v>
      </c>
      <c r="K102">
        <f t="shared" si="17"/>
        <v>14307953.428665016</v>
      </c>
      <c r="L102" s="2">
        <f t="shared" si="18"/>
        <v>11.303283208645363</v>
      </c>
    </row>
    <row r="103" spans="1:12" ht="12.75">
      <c r="A103" s="2">
        <v>52</v>
      </c>
      <c r="B103" s="2">
        <v>22.22222</v>
      </c>
      <c r="C103" s="2">
        <f t="shared" si="19"/>
        <v>1155.55544</v>
      </c>
      <c r="D103" s="2"/>
      <c r="E103" s="2"/>
      <c r="F103" s="2"/>
      <c r="J103">
        <f t="shared" si="16"/>
        <v>7.9E-07</v>
      </c>
      <c r="K103">
        <f t="shared" si="17"/>
        <v>13686819.263877174</v>
      </c>
      <c r="L103" s="2">
        <f t="shared" si="18"/>
        <v>10.812587218462967</v>
      </c>
    </row>
    <row r="104" spans="1:12" ht="12.75">
      <c r="A104" s="2">
        <v>50</v>
      </c>
      <c r="B104" s="2">
        <v>22.22222</v>
      </c>
      <c r="C104" s="2">
        <f t="shared" si="19"/>
        <v>1111.111</v>
      </c>
      <c r="D104" s="2"/>
      <c r="E104" s="2"/>
      <c r="F104" s="2"/>
      <c r="J104">
        <f t="shared" si="16"/>
        <v>7.9E-07</v>
      </c>
      <c r="K104">
        <f t="shared" si="17"/>
        <v>12491507.46421609</v>
      </c>
      <c r="L104" s="2">
        <f t="shared" si="18"/>
        <v>9.868290896730711</v>
      </c>
    </row>
    <row r="105" spans="1:12" ht="12.75">
      <c r="A105" s="2">
        <v>54</v>
      </c>
      <c r="B105" s="2">
        <v>22.22222</v>
      </c>
      <c r="C105" s="2">
        <f t="shared" si="19"/>
        <v>1199.99988</v>
      </c>
      <c r="D105" s="2"/>
      <c r="E105" s="2"/>
      <c r="F105" s="2"/>
      <c r="J105">
        <f t="shared" si="16"/>
        <v>7.9E-07</v>
      </c>
      <c r="K105">
        <f t="shared" si="17"/>
        <v>14944872.081182892</v>
      </c>
      <c r="L105" s="2">
        <f t="shared" si="18"/>
        <v>11.806448944134484</v>
      </c>
    </row>
    <row r="106" spans="1:12" ht="12.75">
      <c r="A106" s="2">
        <v>51</v>
      </c>
      <c r="B106" s="2">
        <v>22.22222</v>
      </c>
      <c r="C106" s="2">
        <f t="shared" si="19"/>
        <v>1133.33322</v>
      </c>
      <c r="D106" s="2"/>
      <c r="E106" s="2"/>
      <c r="F106" s="2"/>
      <c r="J106">
        <f t="shared" si="16"/>
        <v>7.9E-07</v>
      </c>
      <c r="K106">
        <f t="shared" si="17"/>
        <v>13081370.674234347</v>
      </c>
      <c r="L106" s="2">
        <f t="shared" si="18"/>
        <v>10.334282832645133</v>
      </c>
    </row>
    <row r="107" spans="1:12" ht="12.75">
      <c r="A107" s="2">
        <v>55</v>
      </c>
      <c r="B107" s="2">
        <v>22.22222</v>
      </c>
      <c r="C107" s="2">
        <f t="shared" si="19"/>
        <v>1222.2221</v>
      </c>
      <c r="D107" s="2"/>
      <c r="E107" s="2"/>
      <c r="F107" s="2"/>
      <c r="J107">
        <f t="shared" si="16"/>
        <v>7.9E-07</v>
      </c>
      <c r="K107">
        <f t="shared" si="17"/>
        <v>15597672.891261373</v>
      </c>
      <c r="L107" s="2">
        <f t="shared" si="18"/>
        <v>12.322161584096484</v>
      </c>
    </row>
    <row r="108" spans="1:12" ht="12.75">
      <c r="A108" s="2">
        <v>40</v>
      </c>
      <c r="B108" s="2">
        <v>22.22222</v>
      </c>
      <c r="C108" s="2">
        <f aca="true" t="shared" si="20" ref="C108:C123">A108*B108</f>
        <v>888.8888</v>
      </c>
      <c r="D108" s="2"/>
      <c r="E108" s="2"/>
      <c r="F108" s="2"/>
      <c r="J108">
        <f t="shared" si="16"/>
        <v>7.9E-07</v>
      </c>
      <c r="K108">
        <f t="shared" si="17"/>
        <v>7427018.770262699</v>
      </c>
      <c r="L108" s="2">
        <f t="shared" si="18"/>
        <v>5.867344828507531</v>
      </c>
    </row>
    <row r="109" spans="1:12" ht="12.75">
      <c r="A109" s="2">
        <v>30</v>
      </c>
      <c r="B109" s="2">
        <v>22.22222</v>
      </c>
      <c r="C109" s="2">
        <f t="shared" si="20"/>
        <v>666.6666</v>
      </c>
      <c r="D109" s="2"/>
      <c r="E109" s="2"/>
      <c r="F109" s="2"/>
      <c r="J109">
        <f t="shared" si="16"/>
        <v>7.9E-07</v>
      </c>
      <c r="K109">
        <f t="shared" si="17"/>
        <v>3799332.172361242</v>
      </c>
      <c r="L109" s="2">
        <f t="shared" si="18"/>
        <v>3.001472416165381</v>
      </c>
    </row>
    <row r="110" spans="1:12" ht="12.75">
      <c r="A110" s="2">
        <v>52</v>
      </c>
      <c r="B110" s="2">
        <v>22.22222</v>
      </c>
      <c r="C110" s="2">
        <f t="shared" si="20"/>
        <v>1155.55544</v>
      </c>
      <c r="D110" s="2"/>
      <c r="E110" s="2"/>
      <c r="F110" s="2"/>
      <c r="J110">
        <f t="shared" si="16"/>
        <v>7.9E-07</v>
      </c>
      <c r="K110">
        <f t="shared" si="17"/>
        <v>13686819.263877174</v>
      </c>
      <c r="L110" s="2">
        <f t="shared" si="18"/>
        <v>10.812587218462967</v>
      </c>
    </row>
    <row r="111" spans="1:12" ht="12.75">
      <c r="A111" s="2">
        <v>57</v>
      </c>
      <c r="B111" s="2">
        <v>22.22222</v>
      </c>
      <c r="C111" s="2">
        <f t="shared" si="20"/>
        <v>1266.66654</v>
      </c>
      <c r="D111" s="2"/>
      <c r="E111" s="2"/>
      <c r="F111" s="2"/>
      <c r="J111">
        <f t="shared" si="16"/>
        <v>7.9E-07</v>
      </c>
      <c r="K111">
        <f t="shared" si="17"/>
        <v>16951305.677043874</v>
      </c>
      <c r="L111" s="2">
        <f t="shared" si="18"/>
        <v>13.39153148486466</v>
      </c>
    </row>
    <row r="112" spans="1:12" ht="12.75">
      <c r="A112" s="2">
        <v>63</v>
      </c>
      <c r="B112" s="2">
        <v>22.22222</v>
      </c>
      <c r="C112" s="2">
        <f t="shared" si="20"/>
        <v>1399.99986</v>
      </c>
      <c r="D112" s="2"/>
      <c r="E112" s="2"/>
      <c r="F112" s="2"/>
      <c r="J112">
        <f t="shared" si="16"/>
        <v>7.9E-07</v>
      </c>
      <c r="K112">
        <f t="shared" si="17"/>
        <v>21403175.960631326</v>
      </c>
      <c r="L112" s="2">
        <f t="shared" si="18"/>
        <v>16.908509008898747</v>
      </c>
    </row>
    <row r="113" spans="1:12" ht="12.75">
      <c r="A113" s="2">
        <v>50</v>
      </c>
      <c r="B113" s="2">
        <v>22.22222</v>
      </c>
      <c r="C113" s="2">
        <f t="shared" si="20"/>
        <v>1111.111</v>
      </c>
      <c r="D113" s="2"/>
      <c r="E113" s="2"/>
      <c r="F113" s="2"/>
      <c r="J113">
        <f t="shared" si="16"/>
        <v>7.9E-07</v>
      </c>
      <c r="K113">
        <f t="shared" si="17"/>
        <v>12491507.46421609</v>
      </c>
      <c r="L113" s="2">
        <f t="shared" si="18"/>
        <v>9.868290896730711</v>
      </c>
    </row>
    <row r="114" spans="1:12" ht="12.75">
      <c r="A114" s="2">
        <v>62</v>
      </c>
      <c r="B114" s="2">
        <v>22.22222</v>
      </c>
      <c r="C114" s="2">
        <f t="shared" si="20"/>
        <v>1377.77764</v>
      </c>
      <c r="D114" s="2"/>
      <c r="E114" s="2"/>
      <c r="F114" s="2"/>
      <c r="J114">
        <f t="shared" si="16"/>
        <v>7.9E-07</v>
      </c>
      <c r="K114">
        <f t="shared" si="17"/>
        <v>20619939.098208524</v>
      </c>
      <c r="L114" s="2">
        <f t="shared" si="18"/>
        <v>16.289751887584732</v>
      </c>
    </row>
    <row r="115" spans="1:12" ht="12.75">
      <c r="A115" s="2">
        <v>56</v>
      </c>
      <c r="B115" s="2">
        <v>22.22222</v>
      </c>
      <c r="C115" s="2">
        <f t="shared" si="20"/>
        <v>1244.44432</v>
      </c>
      <c r="D115" s="2"/>
      <c r="E115" s="2"/>
      <c r="F115" s="2"/>
      <c r="J115">
        <f t="shared" si="16"/>
        <v>7.9E-07</v>
      </c>
      <c r="K115">
        <f t="shared" si="17"/>
        <v>16266452.32418295</v>
      </c>
      <c r="L115" s="2">
        <f t="shared" si="18"/>
        <v>12.85049733610453</v>
      </c>
    </row>
    <row r="116" spans="1:12" ht="12.75">
      <c r="A116" s="2">
        <v>52</v>
      </c>
      <c r="B116" s="2">
        <v>22.22222</v>
      </c>
      <c r="C116" s="2">
        <f t="shared" si="20"/>
        <v>1155.55544</v>
      </c>
      <c r="D116" s="2"/>
      <c r="E116" s="2"/>
      <c r="F116" s="2"/>
      <c r="J116">
        <f t="shared" si="16"/>
        <v>7.9E-07</v>
      </c>
      <c r="K116">
        <f t="shared" si="17"/>
        <v>13686819.263877174</v>
      </c>
      <c r="L116" s="2">
        <f t="shared" si="18"/>
        <v>10.812587218462967</v>
      </c>
    </row>
    <row r="117" spans="1:12" ht="12.75">
      <c r="A117" s="2">
        <v>50</v>
      </c>
      <c r="B117" s="2">
        <v>22.22222</v>
      </c>
      <c r="C117" s="2">
        <f t="shared" si="20"/>
        <v>1111.111</v>
      </c>
      <c r="D117" s="2"/>
      <c r="E117" s="2"/>
      <c r="F117" s="2"/>
      <c r="J117">
        <f t="shared" si="16"/>
        <v>7.9E-07</v>
      </c>
      <c r="K117">
        <f t="shared" si="17"/>
        <v>12491507.46421609</v>
      </c>
      <c r="L117" s="2">
        <f t="shared" si="18"/>
        <v>9.868290896730711</v>
      </c>
    </row>
    <row r="118" spans="1:12" ht="12.75">
      <c r="A118" s="2">
        <v>54</v>
      </c>
      <c r="B118" s="2">
        <v>22.22222</v>
      </c>
      <c r="C118" s="2">
        <f t="shared" si="20"/>
        <v>1199.99988</v>
      </c>
      <c r="D118" s="2"/>
      <c r="E118" s="2"/>
      <c r="F118" s="2"/>
      <c r="J118">
        <f t="shared" si="16"/>
        <v>7.9E-07</v>
      </c>
      <c r="K118">
        <f t="shared" si="17"/>
        <v>14944872.081182892</v>
      </c>
      <c r="L118" s="2">
        <f t="shared" si="18"/>
        <v>11.806448944134484</v>
      </c>
    </row>
    <row r="119" spans="1:12" ht="12.75">
      <c r="A119" s="2">
        <v>43</v>
      </c>
      <c r="B119" s="2">
        <v>22.22222</v>
      </c>
      <c r="C119" s="2">
        <f t="shared" si="20"/>
        <v>955.55546</v>
      </c>
      <c r="D119" s="2"/>
      <c r="E119" s="2"/>
      <c r="F119" s="2"/>
      <c r="J119">
        <f t="shared" si="16"/>
        <v>7.9E-07</v>
      </c>
      <c r="K119">
        <f t="shared" si="17"/>
        <v>8790149.1303672</v>
      </c>
      <c r="L119" s="2">
        <f t="shared" si="18"/>
        <v>6.944217812990089</v>
      </c>
    </row>
    <row r="120" spans="1:12" ht="12.75">
      <c r="A120" s="2">
        <v>56</v>
      </c>
      <c r="B120" s="2">
        <v>22.22222</v>
      </c>
      <c r="C120" s="2">
        <f t="shared" si="20"/>
        <v>1244.44432</v>
      </c>
      <c r="D120" s="2"/>
      <c r="E120" s="2"/>
      <c r="F120" s="2"/>
      <c r="J120">
        <f t="shared" si="16"/>
        <v>7.9E-07</v>
      </c>
      <c r="K120">
        <f t="shared" si="17"/>
        <v>16266452.32418295</v>
      </c>
      <c r="L120" s="2">
        <f t="shared" si="18"/>
        <v>12.85049733610453</v>
      </c>
    </row>
    <row r="121" spans="1:12" ht="12.75">
      <c r="A121" s="2">
        <v>50</v>
      </c>
      <c r="B121" s="2">
        <v>22.22222</v>
      </c>
      <c r="C121" s="2">
        <f t="shared" si="20"/>
        <v>1111.111</v>
      </c>
      <c r="D121" s="2"/>
      <c r="E121" s="2"/>
      <c r="F121" s="2"/>
      <c r="J121">
        <f t="shared" si="16"/>
        <v>7.9E-07</v>
      </c>
      <c r="K121">
        <f t="shared" si="17"/>
        <v>12491507.46421609</v>
      </c>
      <c r="L121" s="2">
        <f t="shared" si="18"/>
        <v>9.868290896730711</v>
      </c>
    </row>
    <row r="122" spans="1:12" ht="12.75">
      <c r="A122" s="2">
        <v>50</v>
      </c>
      <c r="B122" s="2">
        <v>22.22222</v>
      </c>
      <c r="C122" s="2">
        <f t="shared" si="20"/>
        <v>1111.111</v>
      </c>
      <c r="D122" s="2"/>
      <c r="E122" s="2"/>
      <c r="F122" s="2"/>
      <c r="J122">
        <f t="shared" si="16"/>
        <v>7.9E-07</v>
      </c>
      <c r="K122">
        <f t="shared" si="17"/>
        <v>12491507.46421609</v>
      </c>
      <c r="L122" s="2">
        <f t="shared" si="18"/>
        <v>9.868290896730711</v>
      </c>
    </row>
    <row r="123" spans="1:12" ht="12.75">
      <c r="A123" s="2">
        <v>62</v>
      </c>
      <c r="B123" s="2">
        <v>22.22222</v>
      </c>
      <c r="C123" s="2">
        <f t="shared" si="20"/>
        <v>1377.77764</v>
      </c>
      <c r="D123" s="2"/>
      <c r="E123" s="2"/>
      <c r="F123" s="2"/>
      <c r="J123">
        <f t="shared" si="16"/>
        <v>7.9E-07</v>
      </c>
      <c r="K123">
        <f t="shared" si="17"/>
        <v>20619939.098208524</v>
      </c>
      <c r="L123" s="2">
        <f t="shared" si="18"/>
        <v>16.289751887584732</v>
      </c>
    </row>
    <row r="124" spans="1:12" ht="12.75">
      <c r="A124" s="2">
        <v>54</v>
      </c>
      <c r="B124" s="2">
        <v>22.22222</v>
      </c>
      <c r="C124" s="2">
        <f>A124*B124</f>
        <v>1199.99988</v>
      </c>
      <c r="D124" s="2"/>
      <c r="E124" s="2"/>
      <c r="F124" s="2"/>
      <c r="J124">
        <f t="shared" si="16"/>
        <v>7.9E-07</v>
      </c>
      <c r="K124">
        <f t="shared" si="17"/>
        <v>14944872.081182892</v>
      </c>
      <c r="L124" s="2">
        <f t="shared" si="18"/>
        <v>11.806448944134484</v>
      </c>
    </row>
    <row r="125" spans="1:12" ht="12.75">
      <c r="A125" s="2">
        <v>40</v>
      </c>
      <c r="B125" s="2">
        <v>22.22222</v>
      </c>
      <c r="C125" s="2">
        <f>A125*B125</f>
        <v>888.8888</v>
      </c>
      <c r="D125" s="2"/>
      <c r="E125" s="2"/>
      <c r="F125" s="2"/>
      <c r="J125">
        <f t="shared" si="16"/>
        <v>7.9E-07</v>
      </c>
      <c r="K125">
        <f t="shared" si="17"/>
        <v>7427018.770262699</v>
      </c>
      <c r="L125" s="2">
        <f t="shared" si="18"/>
        <v>5.867344828507531</v>
      </c>
    </row>
    <row r="126" spans="1:12" ht="12.75">
      <c r="A126" s="2">
        <v>50</v>
      </c>
      <c r="B126" s="2">
        <v>22.22222</v>
      </c>
      <c r="C126" s="2">
        <f>A126*B126</f>
        <v>1111.111</v>
      </c>
      <c r="D126" s="2"/>
      <c r="E126" s="2"/>
      <c r="F126" s="2"/>
      <c r="J126">
        <f t="shared" si="16"/>
        <v>7.9E-07</v>
      </c>
      <c r="K126">
        <f t="shared" si="17"/>
        <v>12491507.46421609</v>
      </c>
      <c r="L126" s="2">
        <f t="shared" si="18"/>
        <v>9.868290896730711</v>
      </c>
    </row>
    <row r="127" spans="1:12" ht="12.75">
      <c r="A127" s="2"/>
      <c r="B127" s="2"/>
      <c r="C127" s="2"/>
      <c r="J127">
        <f>COUNT(J91:J126)</f>
        <v>36</v>
      </c>
      <c r="L127" s="2">
        <f>SUM(L91:L126)</f>
        <v>372.5179839033166</v>
      </c>
    </row>
    <row r="129" ht="12.75">
      <c r="L129">
        <f>L127/J127</f>
        <v>10.347721775092127</v>
      </c>
    </row>
    <row r="131" ht="12.75">
      <c r="L131">
        <v>10.3477</v>
      </c>
    </row>
    <row r="132" ht="12.75">
      <c r="A132" t="s">
        <v>29</v>
      </c>
    </row>
    <row r="134" spans="1:13" ht="15">
      <c r="A134">
        <v>27</v>
      </c>
      <c r="B134" s="2">
        <v>8.8888</v>
      </c>
      <c r="C134" s="2">
        <f aca="true" t="shared" si="21" ref="C134:C158">A134*B134</f>
        <v>239.9976</v>
      </c>
      <c r="J134" s="6">
        <f aca="true" t="shared" si="22" ref="J134:J158">C134/1000</f>
        <v>0.2399976</v>
      </c>
      <c r="K134" s="2">
        <v>26.6</v>
      </c>
      <c r="L134">
        <f aca="true" t="shared" si="23" ref="L134:L158">POWER(J134,3.13)</f>
        <v>0.011482794512151867</v>
      </c>
      <c r="M134" s="2">
        <f aca="true" t="shared" si="24" ref="M134:M158">K134*L134</f>
        <v>0.30544233402323967</v>
      </c>
    </row>
    <row r="135" spans="1:13" ht="15">
      <c r="A135">
        <v>31</v>
      </c>
      <c r="B135" s="2">
        <v>8.8888</v>
      </c>
      <c r="C135" s="2">
        <f t="shared" si="21"/>
        <v>275.5528</v>
      </c>
      <c r="J135" s="6">
        <f t="shared" si="22"/>
        <v>0.2755528</v>
      </c>
      <c r="K135" s="2">
        <v>26.6</v>
      </c>
      <c r="L135">
        <f t="shared" si="23"/>
        <v>0.01769461480739132</v>
      </c>
      <c r="M135" s="2">
        <f t="shared" si="24"/>
        <v>0.4706767538766092</v>
      </c>
    </row>
    <row r="136" spans="1:13" ht="15">
      <c r="A136">
        <v>30</v>
      </c>
      <c r="B136" s="2">
        <v>8.8888</v>
      </c>
      <c r="C136" s="2">
        <f t="shared" si="21"/>
        <v>266.664</v>
      </c>
      <c r="J136" s="6">
        <f t="shared" si="22"/>
        <v>0.266664</v>
      </c>
      <c r="K136" s="2">
        <v>26.6</v>
      </c>
      <c r="L136">
        <f t="shared" si="23"/>
        <v>0.01596866236816377</v>
      </c>
      <c r="M136" s="2">
        <f t="shared" si="24"/>
        <v>0.42476641899315626</v>
      </c>
    </row>
    <row r="137" spans="1:13" ht="15">
      <c r="A137">
        <v>25</v>
      </c>
      <c r="B137" s="2">
        <v>8.8888</v>
      </c>
      <c r="C137" s="2">
        <f t="shared" si="21"/>
        <v>222.22</v>
      </c>
      <c r="J137" s="6">
        <f t="shared" si="22"/>
        <v>0.22222</v>
      </c>
      <c r="K137" s="2">
        <v>26.6</v>
      </c>
      <c r="L137">
        <f t="shared" si="23"/>
        <v>0.009024668090943405</v>
      </c>
      <c r="M137" s="2">
        <f t="shared" si="24"/>
        <v>0.2400561712190946</v>
      </c>
    </row>
    <row r="138" spans="1:13" ht="15">
      <c r="A138">
        <v>31</v>
      </c>
      <c r="B138" s="2">
        <v>8.8888</v>
      </c>
      <c r="C138" s="2">
        <f t="shared" si="21"/>
        <v>275.5528</v>
      </c>
      <c r="J138" s="6">
        <f t="shared" si="22"/>
        <v>0.2755528</v>
      </c>
      <c r="K138" s="2">
        <v>26.6</v>
      </c>
      <c r="L138">
        <f t="shared" si="23"/>
        <v>0.01769461480739132</v>
      </c>
      <c r="M138" s="2">
        <f t="shared" si="24"/>
        <v>0.4706767538766092</v>
      </c>
    </row>
    <row r="139" spans="1:13" ht="15">
      <c r="A139">
        <v>31</v>
      </c>
      <c r="B139" s="2">
        <v>8.8888</v>
      </c>
      <c r="C139" s="2">
        <f t="shared" si="21"/>
        <v>275.5528</v>
      </c>
      <c r="J139" s="6">
        <f t="shared" si="22"/>
        <v>0.2755528</v>
      </c>
      <c r="K139" s="2">
        <v>26.6</v>
      </c>
      <c r="L139">
        <f t="shared" si="23"/>
        <v>0.01769461480739132</v>
      </c>
      <c r="M139" s="2">
        <f t="shared" si="24"/>
        <v>0.4706767538766092</v>
      </c>
    </row>
    <row r="140" spans="1:13" ht="15">
      <c r="A140">
        <v>30</v>
      </c>
      <c r="B140" s="2">
        <v>8.8888</v>
      </c>
      <c r="C140" s="2">
        <f t="shared" si="21"/>
        <v>266.664</v>
      </c>
      <c r="J140" s="6">
        <f t="shared" si="22"/>
        <v>0.266664</v>
      </c>
      <c r="K140" s="2">
        <v>26.6</v>
      </c>
      <c r="L140">
        <f t="shared" si="23"/>
        <v>0.01596866236816377</v>
      </c>
      <c r="M140" s="2">
        <f t="shared" si="24"/>
        <v>0.42476641899315626</v>
      </c>
    </row>
    <row r="141" spans="1:13" ht="15">
      <c r="A141">
        <v>30</v>
      </c>
      <c r="B141" s="2">
        <v>8.8888</v>
      </c>
      <c r="C141" s="2">
        <f t="shared" si="21"/>
        <v>266.664</v>
      </c>
      <c r="J141" s="6">
        <f t="shared" si="22"/>
        <v>0.266664</v>
      </c>
      <c r="K141" s="2">
        <v>26.6</v>
      </c>
      <c r="L141">
        <f t="shared" si="23"/>
        <v>0.01596866236816377</v>
      </c>
      <c r="M141" s="2">
        <f t="shared" si="24"/>
        <v>0.42476641899315626</v>
      </c>
    </row>
    <row r="142" spans="1:13" ht="15">
      <c r="A142">
        <v>26</v>
      </c>
      <c r="B142" s="2">
        <v>8.8888</v>
      </c>
      <c r="C142" s="2">
        <f t="shared" si="21"/>
        <v>231.1088</v>
      </c>
      <c r="J142" s="6">
        <f t="shared" si="22"/>
        <v>0.2311088</v>
      </c>
      <c r="K142" s="2">
        <v>26.6</v>
      </c>
      <c r="L142">
        <f t="shared" si="23"/>
        <v>0.010203415927574141</v>
      </c>
      <c r="M142" s="2">
        <f t="shared" si="24"/>
        <v>0.27141086367347217</v>
      </c>
    </row>
    <row r="143" spans="1:13" ht="15">
      <c r="A143">
        <v>30</v>
      </c>
      <c r="B143" s="2">
        <v>8.8888</v>
      </c>
      <c r="C143" s="2">
        <f t="shared" si="21"/>
        <v>266.664</v>
      </c>
      <c r="J143" s="6">
        <f t="shared" si="22"/>
        <v>0.266664</v>
      </c>
      <c r="K143" s="2">
        <v>26.6</v>
      </c>
      <c r="L143">
        <f t="shared" si="23"/>
        <v>0.01596866236816377</v>
      </c>
      <c r="M143" s="2">
        <f t="shared" si="24"/>
        <v>0.42476641899315626</v>
      </c>
    </row>
    <row r="144" spans="1:13" ht="15">
      <c r="A144">
        <v>32</v>
      </c>
      <c r="B144" s="2">
        <v>8.8888</v>
      </c>
      <c r="C144" s="2">
        <f t="shared" si="21"/>
        <v>284.4416</v>
      </c>
      <c r="J144" s="6">
        <f t="shared" si="22"/>
        <v>0.2844416</v>
      </c>
      <c r="K144" s="2">
        <v>26.6</v>
      </c>
      <c r="L144">
        <f t="shared" si="23"/>
        <v>0.019543324510176208</v>
      </c>
      <c r="M144" s="2">
        <f t="shared" si="24"/>
        <v>0.5198524319706872</v>
      </c>
    </row>
    <row r="145" spans="1:13" ht="15">
      <c r="A145">
        <v>40</v>
      </c>
      <c r="B145" s="2">
        <v>8.8888</v>
      </c>
      <c r="C145" s="2">
        <f t="shared" si="21"/>
        <v>355.552</v>
      </c>
      <c r="J145" s="6">
        <f t="shared" si="22"/>
        <v>0.35555200000000003</v>
      </c>
      <c r="K145" s="2">
        <v>26.6</v>
      </c>
      <c r="L145">
        <f t="shared" si="23"/>
        <v>0.03929404915647421</v>
      </c>
      <c r="M145" s="2">
        <f t="shared" si="24"/>
        <v>1.045221707562214</v>
      </c>
    </row>
    <row r="146" spans="1:13" ht="15">
      <c r="A146">
        <v>25</v>
      </c>
      <c r="B146" s="2">
        <v>8.8888</v>
      </c>
      <c r="C146" s="2">
        <f t="shared" si="21"/>
        <v>222.22</v>
      </c>
      <c r="J146" s="6">
        <f t="shared" si="22"/>
        <v>0.22222</v>
      </c>
      <c r="K146" s="2">
        <v>26.6</v>
      </c>
      <c r="L146">
        <f t="shared" si="23"/>
        <v>0.009024668090943405</v>
      </c>
      <c r="M146" s="2">
        <f t="shared" si="24"/>
        <v>0.2400561712190946</v>
      </c>
    </row>
    <row r="147" spans="1:13" ht="15">
      <c r="A147">
        <v>31</v>
      </c>
      <c r="B147" s="2">
        <v>8.8888</v>
      </c>
      <c r="C147" s="2">
        <f t="shared" si="21"/>
        <v>275.5528</v>
      </c>
      <c r="J147" s="6">
        <f t="shared" si="22"/>
        <v>0.2755528</v>
      </c>
      <c r="K147" s="2">
        <v>26.6</v>
      </c>
      <c r="L147">
        <f t="shared" si="23"/>
        <v>0.01769461480739132</v>
      </c>
      <c r="M147" s="2">
        <f t="shared" si="24"/>
        <v>0.4706767538766092</v>
      </c>
    </row>
    <row r="148" spans="1:13" ht="15">
      <c r="A148">
        <v>24</v>
      </c>
      <c r="B148" s="2">
        <v>8.8888</v>
      </c>
      <c r="C148" s="2">
        <f t="shared" si="21"/>
        <v>213.3312</v>
      </c>
      <c r="J148" s="6">
        <f t="shared" si="22"/>
        <v>0.2133312</v>
      </c>
      <c r="K148" s="2">
        <v>26.6</v>
      </c>
      <c r="L148">
        <f t="shared" si="23"/>
        <v>0.0079421886355289</v>
      </c>
      <c r="M148" s="2">
        <f t="shared" si="24"/>
        <v>0.21126221770506876</v>
      </c>
    </row>
    <row r="149" spans="1:13" ht="15">
      <c r="A149">
        <v>28</v>
      </c>
      <c r="B149" s="2">
        <v>8.8888</v>
      </c>
      <c r="C149" s="2">
        <f t="shared" si="21"/>
        <v>248.88639999999998</v>
      </c>
      <c r="J149" s="6">
        <f t="shared" si="22"/>
        <v>0.24888639999999998</v>
      </c>
      <c r="K149" s="2">
        <v>26.6</v>
      </c>
      <c r="L149">
        <f t="shared" si="23"/>
        <v>0.012867188087628958</v>
      </c>
      <c r="M149" s="2">
        <f t="shared" si="24"/>
        <v>0.3422672031309303</v>
      </c>
    </row>
    <row r="150" spans="1:13" ht="15">
      <c r="A150">
        <v>25</v>
      </c>
      <c r="B150" s="2">
        <v>8.8888</v>
      </c>
      <c r="C150" s="2">
        <f t="shared" si="21"/>
        <v>222.22</v>
      </c>
      <c r="J150" s="6">
        <f t="shared" si="22"/>
        <v>0.22222</v>
      </c>
      <c r="K150" s="2">
        <v>26.6</v>
      </c>
      <c r="L150">
        <f t="shared" si="23"/>
        <v>0.009024668090943405</v>
      </c>
      <c r="M150" s="2">
        <f t="shared" si="24"/>
        <v>0.2400561712190946</v>
      </c>
    </row>
    <row r="151" spans="1:13" ht="15">
      <c r="A151">
        <v>30</v>
      </c>
      <c r="B151" s="2">
        <v>8.8888</v>
      </c>
      <c r="C151" s="2">
        <f t="shared" si="21"/>
        <v>266.664</v>
      </c>
      <c r="J151" s="6">
        <f t="shared" si="22"/>
        <v>0.266664</v>
      </c>
      <c r="K151" s="2">
        <v>26.6</v>
      </c>
      <c r="L151">
        <f t="shared" si="23"/>
        <v>0.01596866236816377</v>
      </c>
      <c r="M151" s="2">
        <f t="shared" si="24"/>
        <v>0.42476641899315626</v>
      </c>
    </row>
    <row r="152" spans="1:13" ht="15">
      <c r="A152">
        <v>31</v>
      </c>
      <c r="B152" s="2">
        <v>8.8888</v>
      </c>
      <c r="C152" s="2">
        <f t="shared" si="21"/>
        <v>275.5528</v>
      </c>
      <c r="J152" s="6">
        <f t="shared" si="22"/>
        <v>0.2755528</v>
      </c>
      <c r="K152" s="2">
        <v>26.6</v>
      </c>
      <c r="L152">
        <f t="shared" si="23"/>
        <v>0.01769461480739132</v>
      </c>
      <c r="M152" s="2">
        <f t="shared" si="24"/>
        <v>0.4706767538766092</v>
      </c>
    </row>
    <row r="153" spans="1:13" ht="15">
      <c r="A153">
        <v>22</v>
      </c>
      <c r="B153" s="2">
        <v>8.8888</v>
      </c>
      <c r="C153" s="2">
        <f t="shared" si="21"/>
        <v>195.5536</v>
      </c>
      <c r="J153" s="6">
        <f t="shared" si="22"/>
        <v>0.1955536</v>
      </c>
      <c r="K153" s="2">
        <v>26.6</v>
      </c>
      <c r="L153">
        <f t="shared" si="23"/>
        <v>0.00604869940220355</v>
      </c>
      <c r="M153" s="2">
        <f t="shared" si="24"/>
        <v>0.16089540409861444</v>
      </c>
    </row>
    <row r="154" spans="1:13" ht="15">
      <c r="A154">
        <v>27</v>
      </c>
      <c r="B154" s="2">
        <v>8.8888</v>
      </c>
      <c r="C154" s="2">
        <f t="shared" si="21"/>
        <v>239.9976</v>
      </c>
      <c r="J154" s="6">
        <f t="shared" si="22"/>
        <v>0.2399976</v>
      </c>
      <c r="K154" s="2">
        <v>26.6</v>
      </c>
      <c r="L154">
        <f t="shared" si="23"/>
        <v>0.011482794512151867</v>
      </c>
      <c r="M154" s="2">
        <f t="shared" si="24"/>
        <v>0.30544233402323967</v>
      </c>
    </row>
    <row r="155" spans="1:13" ht="15">
      <c r="A155">
        <v>29</v>
      </c>
      <c r="B155" s="2">
        <v>8.8888</v>
      </c>
      <c r="C155" s="2">
        <f t="shared" si="21"/>
        <v>257.7752</v>
      </c>
      <c r="J155" s="6">
        <f t="shared" si="22"/>
        <v>0.2577752</v>
      </c>
      <c r="K155" s="2">
        <v>26.6</v>
      </c>
      <c r="L155">
        <f t="shared" si="23"/>
        <v>0.014361002065939318</v>
      </c>
      <c r="M155" s="2">
        <f t="shared" si="24"/>
        <v>0.3820026549539859</v>
      </c>
    </row>
    <row r="156" spans="1:13" ht="15">
      <c r="A156">
        <v>32</v>
      </c>
      <c r="B156" s="2">
        <v>8.8888</v>
      </c>
      <c r="C156" s="2">
        <f t="shared" si="21"/>
        <v>284.4416</v>
      </c>
      <c r="J156" s="6">
        <f t="shared" si="22"/>
        <v>0.2844416</v>
      </c>
      <c r="K156" s="2">
        <v>26.6</v>
      </c>
      <c r="L156">
        <f t="shared" si="23"/>
        <v>0.019543324510176208</v>
      </c>
      <c r="M156" s="2">
        <f t="shared" si="24"/>
        <v>0.5198524319706872</v>
      </c>
    </row>
    <row r="157" spans="1:13" ht="15">
      <c r="A157">
        <v>28</v>
      </c>
      <c r="B157" s="2">
        <v>8.8888</v>
      </c>
      <c r="C157" s="2">
        <f t="shared" si="21"/>
        <v>248.88639999999998</v>
      </c>
      <c r="J157" s="6">
        <f t="shared" si="22"/>
        <v>0.24888639999999998</v>
      </c>
      <c r="K157" s="2">
        <v>26.6</v>
      </c>
      <c r="L157">
        <f t="shared" si="23"/>
        <v>0.012867188087628958</v>
      </c>
      <c r="M157" s="2">
        <f t="shared" si="24"/>
        <v>0.3422672031309303</v>
      </c>
    </row>
    <row r="158" spans="1:13" ht="15">
      <c r="A158">
        <v>27</v>
      </c>
      <c r="B158" s="2">
        <v>8.8888</v>
      </c>
      <c r="C158" s="2">
        <f t="shared" si="21"/>
        <v>239.9976</v>
      </c>
      <c r="J158" s="6">
        <f t="shared" si="22"/>
        <v>0.2399976</v>
      </c>
      <c r="K158" s="2">
        <v>26.6</v>
      </c>
      <c r="L158">
        <f t="shared" si="23"/>
        <v>0.011482794512151867</v>
      </c>
      <c r="M158" s="2">
        <f t="shared" si="24"/>
        <v>0.30544233402323967</v>
      </c>
    </row>
    <row r="159" spans="2:13" ht="15">
      <c r="B159" s="2"/>
      <c r="C159" s="2"/>
      <c r="J159" s="6">
        <f>COUNT(J134:J158)</f>
        <v>25</v>
      </c>
      <c r="K159" s="2"/>
      <c r="M159" s="2">
        <f>SUM(M134:M158)</f>
        <v>9.908743498272422</v>
      </c>
    </row>
    <row r="160" spans="2:13" ht="15">
      <c r="B160" s="2"/>
      <c r="C160" s="2"/>
      <c r="J160" s="6"/>
      <c r="K160" s="2"/>
      <c r="M160" s="2"/>
    </row>
    <row r="161" spans="1:13" ht="12.75">
      <c r="A161" s="2" t="s">
        <v>19</v>
      </c>
      <c r="B161" s="2">
        <f>COUNT(C134:C158)</f>
        <v>25</v>
      </c>
      <c r="C161" s="2" t="s">
        <v>24</v>
      </c>
      <c r="D161" s="2">
        <f>STDEV(C134:C158)</f>
        <v>31.875985373920166</v>
      </c>
      <c r="M161">
        <f>M159/J159</f>
        <v>0.3963497399308969</v>
      </c>
    </row>
    <row r="162" spans="1:4" ht="12.75">
      <c r="A162" s="3" t="s">
        <v>20</v>
      </c>
      <c r="B162" s="2">
        <f>MIN(C134:C158)</f>
        <v>195.5536</v>
      </c>
      <c r="C162" s="2" t="s">
        <v>21</v>
      </c>
      <c r="D162" s="2">
        <f>AVERAGE(C134:C158)</f>
        <v>256.708544</v>
      </c>
    </row>
    <row r="163" spans="1:13" ht="12.75">
      <c r="A163" s="3" t="s">
        <v>22</v>
      </c>
      <c r="B163" s="2">
        <f>MAX(C134:C158)</f>
        <v>355.552</v>
      </c>
      <c r="C163" s="2" t="s">
        <v>23</v>
      </c>
      <c r="D163" s="2">
        <f>MEDIAN(C134:C158)</f>
        <v>266.664</v>
      </c>
      <c r="M163">
        <v>0.39635</v>
      </c>
    </row>
    <row r="167" spans="1:12" ht="12.75">
      <c r="A167" t="s">
        <v>0</v>
      </c>
      <c r="B167" t="s">
        <v>1</v>
      </c>
      <c r="C167" s="1">
        <v>36053</v>
      </c>
      <c r="E167" t="s">
        <v>15</v>
      </c>
      <c r="F167" t="s">
        <v>29</v>
      </c>
      <c r="H167" s="3" t="s">
        <v>26</v>
      </c>
      <c r="L167" t="e">
        <f>L165/J165</f>
        <v>#DIV/0!</v>
      </c>
    </row>
    <row r="168" spans="1:8" ht="12.75">
      <c r="A168" t="s">
        <v>16</v>
      </c>
      <c r="C168" t="s">
        <v>6</v>
      </c>
      <c r="D168" t="s">
        <v>17</v>
      </c>
      <c r="E168" t="s">
        <v>18</v>
      </c>
      <c r="F168">
        <v>0.39635</v>
      </c>
      <c r="H168">
        <v>10.3477</v>
      </c>
    </row>
    <row r="169" spans="1:12" ht="15">
      <c r="A169">
        <v>1.9502</v>
      </c>
      <c r="B169" s="7"/>
      <c r="C169" s="8"/>
      <c r="E169" s="2"/>
      <c r="F169" s="6"/>
      <c r="G169" s="6"/>
      <c r="L169">
        <v>4.76794</v>
      </c>
    </row>
    <row r="170" spans="1:10" ht="15">
      <c r="A170" s="5"/>
      <c r="B170" s="7"/>
      <c r="C170" s="8" t="s">
        <v>30</v>
      </c>
      <c r="D170" s="6" t="s">
        <v>31</v>
      </c>
      <c r="E170" s="8" t="s">
        <v>30</v>
      </c>
      <c r="F170" s="6" t="s">
        <v>32</v>
      </c>
      <c r="G170" t="s">
        <v>33</v>
      </c>
      <c r="H170" s="2" t="s">
        <v>33</v>
      </c>
      <c r="I170" t="s">
        <v>34</v>
      </c>
      <c r="J170" s="2" t="s">
        <v>33</v>
      </c>
    </row>
    <row r="171" spans="1:10" ht="15">
      <c r="A171" s="7"/>
      <c r="B171" s="9" t="s">
        <v>35</v>
      </c>
      <c r="C171" s="8" t="s">
        <v>36</v>
      </c>
      <c r="D171" s="6" t="s">
        <v>37</v>
      </c>
      <c r="E171" s="8" t="s">
        <v>36</v>
      </c>
      <c r="F171" s="6" t="s">
        <v>38</v>
      </c>
      <c r="G171" t="s">
        <v>39</v>
      </c>
      <c r="H171" s="10" t="s">
        <v>40</v>
      </c>
      <c r="I171" t="s">
        <v>41</v>
      </c>
      <c r="J171" t="s">
        <v>42</v>
      </c>
    </row>
    <row r="172" spans="1:10" ht="15">
      <c r="A172" s="7" t="s">
        <v>43</v>
      </c>
      <c r="B172" s="9">
        <v>1.8</v>
      </c>
      <c r="C172" s="8">
        <v>14</v>
      </c>
      <c r="D172" s="11" t="s">
        <v>56</v>
      </c>
      <c r="E172">
        <v>706</v>
      </c>
      <c r="F172" s="12">
        <f aca="true" t="shared" si="25" ref="F172:F178">C172*D172/E172</f>
        <v>991.5014164305949</v>
      </c>
      <c r="G172" s="5" t="s">
        <v>28</v>
      </c>
      <c r="H172" s="13" t="s">
        <v>28</v>
      </c>
      <c r="J172" s="13" t="s">
        <v>44</v>
      </c>
    </row>
    <row r="173" spans="1:10" ht="15">
      <c r="A173" s="7" t="s">
        <v>45</v>
      </c>
      <c r="B173" s="9">
        <v>14.9</v>
      </c>
      <c r="C173" s="14">
        <v>106</v>
      </c>
      <c r="D173" s="11" t="s">
        <v>56</v>
      </c>
      <c r="E173">
        <v>706</v>
      </c>
      <c r="F173" s="12">
        <f t="shared" si="25"/>
        <v>7507.082152974504</v>
      </c>
      <c r="G173">
        <v>1.9502</v>
      </c>
      <c r="H173" s="15">
        <f aca="true" t="shared" si="26" ref="H173:H178">F173*G173</f>
        <v>14640.311614730877</v>
      </c>
      <c r="I173">
        <v>1200</v>
      </c>
      <c r="J173" s="15">
        <f aca="true" t="shared" si="27" ref="J173:J178">H173/I173</f>
        <v>12.200259678942398</v>
      </c>
    </row>
    <row r="174" spans="1:10" ht="15">
      <c r="A174" s="7" t="s">
        <v>46</v>
      </c>
      <c r="B174" s="9">
        <v>0</v>
      </c>
      <c r="C174" s="14">
        <v>0</v>
      </c>
      <c r="D174" s="11" t="s">
        <v>56</v>
      </c>
      <c r="E174">
        <v>706</v>
      </c>
      <c r="F174" s="12">
        <f t="shared" si="25"/>
        <v>0</v>
      </c>
      <c r="G174">
        <v>0</v>
      </c>
      <c r="H174" s="15">
        <f t="shared" si="26"/>
        <v>0</v>
      </c>
      <c r="I174">
        <v>1200</v>
      </c>
      <c r="J174" s="15">
        <f t="shared" si="27"/>
        <v>0</v>
      </c>
    </row>
    <row r="175" spans="1:10" ht="15">
      <c r="A175" s="7" t="s">
        <v>47</v>
      </c>
      <c r="B175" s="9">
        <v>1.4</v>
      </c>
      <c r="C175" s="14">
        <v>8</v>
      </c>
      <c r="D175" s="11" t="s">
        <v>56</v>
      </c>
      <c r="E175">
        <v>706</v>
      </c>
      <c r="F175" s="12">
        <f t="shared" si="25"/>
        <v>566.57223796034</v>
      </c>
      <c r="G175">
        <v>0.39635</v>
      </c>
      <c r="H175" s="15">
        <f t="shared" si="26"/>
        <v>224.56090651558074</v>
      </c>
      <c r="I175">
        <v>1200</v>
      </c>
      <c r="J175" s="15">
        <f t="shared" si="27"/>
        <v>0.18713408876298396</v>
      </c>
    </row>
    <row r="176" spans="1:10" ht="15">
      <c r="A176" s="7" t="s">
        <v>48</v>
      </c>
      <c r="B176" s="9">
        <v>1.1</v>
      </c>
      <c r="C176" s="14">
        <v>8</v>
      </c>
      <c r="D176" s="11" t="s">
        <v>56</v>
      </c>
      <c r="E176">
        <v>706</v>
      </c>
      <c r="F176" s="12">
        <f t="shared" si="25"/>
        <v>566.57223796034</v>
      </c>
      <c r="G176">
        <v>10.3477</v>
      </c>
      <c r="H176" s="15">
        <f t="shared" si="26"/>
        <v>5862.71954674221</v>
      </c>
      <c r="I176">
        <v>1200</v>
      </c>
      <c r="J176" s="15">
        <f t="shared" si="27"/>
        <v>4.8855996222851745</v>
      </c>
    </row>
    <row r="177" spans="1:10" ht="15">
      <c r="A177" s="7" t="s">
        <v>49</v>
      </c>
      <c r="B177" s="16">
        <v>74.7</v>
      </c>
      <c r="C177" s="14">
        <v>531</v>
      </c>
      <c r="D177" s="11" t="s">
        <v>56</v>
      </c>
      <c r="E177">
        <v>706</v>
      </c>
      <c r="F177" s="12">
        <f t="shared" si="25"/>
        <v>37606.23229461756</v>
      </c>
      <c r="G177">
        <v>8.164</v>
      </c>
      <c r="H177" s="15">
        <f t="shared" si="26"/>
        <v>307017.2804532578</v>
      </c>
      <c r="I177">
        <v>1200</v>
      </c>
      <c r="J177" s="15">
        <f t="shared" si="27"/>
        <v>255.84773371104816</v>
      </c>
    </row>
    <row r="178" spans="1:10" ht="15">
      <c r="A178" s="7" t="s">
        <v>50</v>
      </c>
      <c r="B178" s="16">
        <v>5.5</v>
      </c>
      <c r="C178" s="14">
        <v>39</v>
      </c>
      <c r="D178" s="11" t="s">
        <v>56</v>
      </c>
      <c r="E178">
        <v>706</v>
      </c>
      <c r="F178" s="12">
        <f t="shared" si="25"/>
        <v>2762.0396600566573</v>
      </c>
      <c r="G178">
        <v>1.0681</v>
      </c>
      <c r="H178" s="15">
        <f t="shared" si="26"/>
        <v>2950.1345609065156</v>
      </c>
      <c r="I178">
        <v>1200</v>
      </c>
      <c r="J178" s="15">
        <f t="shared" si="27"/>
        <v>2.4584454674220964</v>
      </c>
    </row>
    <row r="179" spans="1:10" ht="15">
      <c r="A179" s="7" t="s">
        <v>51</v>
      </c>
      <c r="B179" s="9">
        <f>SUM(B172:B178)</f>
        <v>99.4</v>
      </c>
      <c r="C179">
        <f>SUM(C172:C178)</f>
        <v>706</v>
      </c>
      <c r="D179" s="11"/>
      <c r="F179" s="15">
        <f>SUM(F172:F178)</f>
        <v>50000</v>
      </c>
      <c r="H179" s="15">
        <f>SUM(H173:H178)</f>
        <v>330695.00708215294</v>
      </c>
      <c r="J179">
        <f>SUM(J173:J178)</f>
        <v>275.5791725684608</v>
      </c>
    </row>
    <row r="181" spans="1:6" ht="15">
      <c r="A181" s="17" t="s">
        <v>52</v>
      </c>
      <c r="B181" s="11" t="s">
        <v>56</v>
      </c>
      <c r="C181" s="18"/>
      <c r="D181" s="18"/>
      <c r="F181" s="18"/>
    </row>
    <row r="182" spans="1:5" ht="15">
      <c r="A182" s="19" t="s">
        <v>53</v>
      </c>
      <c r="C182">
        <v>1200</v>
      </c>
      <c r="D182" s="17" t="s">
        <v>54</v>
      </c>
      <c r="E182">
        <v>1200</v>
      </c>
    </row>
    <row r="183" spans="1:2" ht="15">
      <c r="A183" s="17" t="s">
        <v>57</v>
      </c>
      <c r="B183">
        <v>0.6</v>
      </c>
    </row>
  </sheetData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&amp;C&amp;A</oddHeader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69"/>
  <sheetViews>
    <sheetView workbookViewId="0" topLeftCell="A56">
      <selection activeCell="A68" sqref="A1:G68"/>
    </sheetView>
  </sheetViews>
  <sheetFormatPr defaultColWidth="11.421875" defaultRowHeight="12.75"/>
  <sheetData>
    <row r="1" spans="3:7" ht="12.75">
      <c r="C1" s="1"/>
      <c r="F1" s="2"/>
      <c r="G1" s="2"/>
    </row>
    <row r="4" spans="1:7" ht="12.75">
      <c r="A4" s="2"/>
      <c r="B4" s="2"/>
      <c r="C4" s="2"/>
      <c r="D4" s="2"/>
      <c r="E4" s="2"/>
      <c r="G4" s="2"/>
    </row>
    <row r="5" spans="1:7" ht="12.75">
      <c r="A5" s="2"/>
      <c r="B5" s="2"/>
      <c r="C5" s="2"/>
      <c r="D5" s="2"/>
      <c r="E5" s="2"/>
      <c r="G5" s="2"/>
    </row>
    <row r="6" spans="1:7" ht="12.75">
      <c r="A6" s="2"/>
      <c r="B6" s="2"/>
      <c r="C6" s="2"/>
      <c r="D6" s="2"/>
      <c r="E6" s="2"/>
      <c r="G6" s="2"/>
    </row>
    <row r="7" spans="1:7" ht="12.75">
      <c r="A7" s="2"/>
      <c r="B7" s="2"/>
      <c r="C7" s="2"/>
      <c r="D7" s="2"/>
      <c r="E7" s="2"/>
      <c r="G7" s="2"/>
    </row>
    <row r="8" spans="1:7" ht="12.75">
      <c r="A8" s="2"/>
      <c r="B8" s="2"/>
      <c r="C8" s="2"/>
      <c r="D8" s="2"/>
      <c r="E8" s="2"/>
      <c r="G8" s="2"/>
    </row>
    <row r="9" spans="1:7" ht="12.75">
      <c r="A9" s="2"/>
      <c r="B9" s="2"/>
      <c r="C9" s="2"/>
      <c r="D9" s="2"/>
      <c r="E9" s="2"/>
      <c r="G9" s="2"/>
    </row>
    <row r="10" spans="1:7" ht="12.75">
      <c r="A10" s="2"/>
      <c r="B10" s="2"/>
      <c r="C10" s="2"/>
      <c r="D10" s="2"/>
      <c r="E10" s="2"/>
      <c r="G10" s="2"/>
    </row>
    <row r="11" spans="1:7" ht="12.75">
      <c r="A11" s="2"/>
      <c r="B11" s="2"/>
      <c r="C11" s="2"/>
      <c r="D11" s="2"/>
      <c r="G11" s="2"/>
    </row>
    <row r="12" spans="1:7" ht="12.75">
      <c r="A12" s="2"/>
      <c r="B12" s="2"/>
      <c r="C12" s="2"/>
      <c r="D12" s="2"/>
      <c r="G12" s="2"/>
    </row>
    <row r="13" spans="1:7" ht="12.75">
      <c r="A13" s="2"/>
      <c r="B13" s="2"/>
      <c r="C13" s="2"/>
      <c r="D13" s="2"/>
      <c r="G13" s="2"/>
    </row>
    <row r="14" spans="1:7" ht="12.75">
      <c r="A14" s="2"/>
      <c r="B14" s="2"/>
      <c r="C14" s="2"/>
      <c r="D14" s="2"/>
      <c r="G14" s="2"/>
    </row>
    <row r="15" spans="1:7" ht="12.75">
      <c r="A15" s="2"/>
      <c r="B15" s="2"/>
      <c r="C15" s="2"/>
      <c r="D15" s="2"/>
      <c r="G15" s="2"/>
    </row>
    <row r="16" spans="1:7" ht="12.75">
      <c r="A16" s="2"/>
      <c r="B16" s="2"/>
      <c r="C16" s="2"/>
      <c r="D16" s="2"/>
      <c r="G16" s="2"/>
    </row>
    <row r="17" spans="1:7" ht="12.75">
      <c r="A17" s="2"/>
      <c r="B17" s="2"/>
      <c r="C17" s="2"/>
      <c r="D17" s="2"/>
      <c r="G17" s="2"/>
    </row>
    <row r="18" spans="1:7" ht="12.75">
      <c r="A18" s="2"/>
      <c r="B18" s="2"/>
      <c r="C18" s="2"/>
      <c r="D18" s="2"/>
      <c r="G18" s="2"/>
    </row>
    <row r="19" spans="1:7" ht="12.75">
      <c r="A19" s="2"/>
      <c r="B19" s="2"/>
      <c r="C19" s="2"/>
      <c r="D19" s="2"/>
      <c r="G19" s="2"/>
    </row>
    <row r="20" spans="1:7" ht="12.75">
      <c r="A20" s="2"/>
      <c r="B20" s="2"/>
      <c r="C20" s="2"/>
      <c r="D20" s="2"/>
      <c r="G20" s="2"/>
    </row>
    <row r="21" spans="1:7" ht="12.75">
      <c r="A21" s="2"/>
      <c r="B21" s="2"/>
      <c r="C21" s="2"/>
      <c r="D21" s="2"/>
      <c r="G21" s="2"/>
    </row>
    <row r="22" spans="1:7" ht="12.75">
      <c r="A22" s="2"/>
      <c r="B22" s="2"/>
      <c r="C22" s="2"/>
      <c r="D22" s="2"/>
      <c r="G22" s="2"/>
    </row>
    <row r="23" spans="1:7" ht="12.75">
      <c r="A23" s="2"/>
      <c r="B23" s="2"/>
      <c r="C23" s="2"/>
      <c r="D23" s="2"/>
      <c r="G23" s="2"/>
    </row>
    <row r="24" spans="1:7" ht="12.75">
      <c r="A24" s="2"/>
      <c r="B24" s="2"/>
      <c r="C24" s="2"/>
      <c r="D24" s="2"/>
      <c r="G24" s="2"/>
    </row>
    <row r="25" spans="1:7" ht="12.75">
      <c r="A25" s="2"/>
      <c r="B25" s="2"/>
      <c r="C25" s="2"/>
      <c r="D25" s="2"/>
      <c r="G25" s="2"/>
    </row>
    <row r="26" spans="1:7" ht="12.75">
      <c r="A26" s="2"/>
      <c r="B26" s="2"/>
      <c r="C26" s="2"/>
      <c r="D26" s="2"/>
      <c r="G26" s="2"/>
    </row>
    <row r="27" spans="1:7" ht="12.75">
      <c r="A27" s="2"/>
      <c r="B27" s="2"/>
      <c r="C27" s="2"/>
      <c r="D27" s="2"/>
      <c r="G27" s="2"/>
    </row>
    <row r="28" spans="1:7" ht="12.75">
      <c r="A28" s="2"/>
      <c r="B28" s="2"/>
      <c r="C28" s="2"/>
      <c r="D28" s="2"/>
      <c r="G28" s="2"/>
    </row>
    <row r="29" spans="1:7" ht="12.75">
      <c r="A29" s="2"/>
      <c r="B29" s="2"/>
      <c r="C29" s="2"/>
      <c r="D29" s="2"/>
      <c r="G29" s="2"/>
    </row>
    <row r="30" spans="1:7" ht="12.75">
      <c r="A30" s="2"/>
      <c r="B30" s="2"/>
      <c r="C30" s="2"/>
      <c r="D30" s="2"/>
      <c r="G30" s="2"/>
    </row>
    <row r="31" spans="1:7" ht="12.75">
      <c r="A31" s="2"/>
      <c r="B31" s="2"/>
      <c r="C31" s="2"/>
      <c r="D31" s="2"/>
      <c r="G31" s="2"/>
    </row>
    <row r="32" spans="1:7" ht="12.75">
      <c r="A32" s="2"/>
      <c r="B32" s="2"/>
      <c r="C32" s="2"/>
      <c r="D32" s="2"/>
      <c r="G32" s="2"/>
    </row>
    <row r="33" spans="1:7" ht="12.75">
      <c r="A33" s="2"/>
      <c r="B33" s="2"/>
      <c r="C33" s="2"/>
      <c r="D33" s="2"/>
      <c r="G33" s="2"/>
    </row>
    <row r="34" spans="1:7" ht="12.75">
      <c r="A34" s="2"/>
      <c r="B34" s="2"/>
      <c r="C34" s="2"/>
      <c r="D34" s="2"/>
      <c r="G34" s="2"/>
    </row>
    <row r="35" spans="1:7" ht="12.75">
      <c r="A35" s="2"/>
      <c r="B35" s="2"/>
      <c r="C35" s="2"/>
      <c r="D35" s="2"/>
      <c r="G35" s="2"/>
    </row>
    <row r="36" spans="1:7" ht="12.75">
      <c r="A36" s="2"/>
      <c r="B36" s="2"/>
      <c r="C36" s="2"/>
      <c r="D36" s="2"/>
      <c r="G36" s="2"/>
    </row>
    <row r="37" spans="1:7" ht="12.75">
      <c r="A37" s="2"/>
      <c r="B37" s="2"/>
      <c r="C37" s="2"/>
      <c r="D37" s="2"/>
      <c r="G37" s="2"/>
    </row>
    <row r="38" spans="1:7" ht="12.75">
      <c r="A38" s="2"/>
      <c r="B38" s="2"/>
      <c r="C38" s="2"/>
      <c r="D38" s="2"/>
      <c r="G38" s="2"/>
    </row>
    <row r="39" spans="1:7" ht="12.75">
      <c r="A39" s="2"/>
      <c r="B39" s="2"/>
      <c r="C39" s="2"/>
      <c r="D39" s="2"/>
      <c r="G39" s="2"/>
    </row>
    <row r="40" spans="1:7" ht="12.75">
      <c r="A40" s="2"/>
      <c r="B40" s="2"/>
      <c r="C40" s="2"/>
      <c r="D40" s="2"/>
      <c r="G40" s="2"/>
    </row>
    <row r="41" spans="1:7" ht="12.75">
      <c r="A41" s="2"/>
      <c r="B41" s="2"/>
      <c r="C41" s="2"/>
      <c r="D41" s="2"/>
      <c r="G41" s="2"/>
    </row>
    <row r="42" spans="1:7" ht="12.75">
      <c r="A42" s="2"/>
      <c r="B42" s="2"/>
      <c r="C42" s="2"/>
      <c r="D42" s="2"/>
      <c r="G42" s="2"/>
    </row>
    <row r="43" spans="1:7" ht="12.75">
      <c r="A43" s="2"/>
      <c r="B43" s="2"/>
      <c r="C43" s="2"/>
      <c r="D43" s="2"/>
      <c r="G43" s="2"/>
    </row>
    <row r="44" spans="1:7" ht="12.75">
      <c r="A44" s="2"/>
      <c r="B44" s="2"/>
      <c r="C44" s="2"/>
      <c r="D44" s="2"/>
      <c r="G44" s="2"/>
    </row>
    <row r="45" spans="1:7" ht="12.75">
      <c r="A45" s="2"/>
      <c r="B45" s="2"/>
      <c r="C45" s="2"/>
      <c r="D45" s="2"/>
      <c r="E45" s="2"/>
      <c r="F45" s="2"/>
      <c r="G45" s="2"/>
    </row>
    <row r="46" spans="1:7" ht="12.75">
      <c r="A46" s="2"/>
      <c r="B46" s="2"/>
      <c r="C46" s="2"/>
      <c r="D46" s="2"/>
      <c r="E46" s="2"/>
      <c r="F46" s="2"/>
      <c r="G46" s="2"/>
    </row>
    <row r="47" spans="1:7" ht="12.75">
      <c r="A47" s="2"/>
      <c r="B47" s="2"/>
      <c r="C47" s="2"/>
      <c r="D47" s="2"/>
      <c r="E47" s="2"/>
      <c r="F47" s="2"/>
      <c r="G47" s="2"/>
    </row>
    <row r="48" spans="1:7" ht="12.75">
      <c r="A48" s="2"/>
      <c r="B48" s="2"/>
      <c r="C48" s="2"/>
      <c r="D48" s="2"/>
      <c r="E48" s="2"/>
      <c r="F48" s="2"/>
      <c r="G48" s="2"/>
    </row>
    <row r="49" spans="1:7" ht="12.75">
      <c r="A49" s="2"/>
      <c r="B49" s="2"/>
      <c r="C49" s="2"/>
      <c r="D49" s="2"/>
      <c r="E49" s="2"/>
      <c r="F49" s="2"/>
      <c r="G49" s="2"/>
    </row>
    <row r="50" spans="1:7" ht="12.75">
      <c r="A50" s="2"/>
      <c r="B50" s="2"/>
      <c r="C50" s="2"/>
      <c r="D50" s="2"/>
      <c r="E50" s="2"/>
      <c r="F50" s="2"/>
      <c r="G50" s="2"/>
    </row>
    <row r="51" spans="1:7" ht="12.75">
      <c r="A51" s="2"/>
      <c r="B51" s="2"/>
      <c r="C51" s="2"/>
      <c r="D51" s="2"/>
      <c r="E51" s="2"/>
      <c r="F51" s="2"/>
      <c r="G51" s="2"/>
    </row>
    <row r="52" spans="1:7" ht="12.75">
      <c r="A52" s="2"/>
      <c r="B52" s="2"/>
      <c r="C52" s="2"/>
      <c r="D52" s="2"/>
      <c r="E52" s="2"/>
      <c r="F52" s="2"/>
      <c r="G52" s="2"/>
    </row>
    <row r="53" spans="1:7" ht="12.75">
      <c r="A53" s="2"/>
      <c r="B53" s="2"/>
      <c r="C53" s="2"/>
      <c r="D53" s="2"/>
      <c r="E53" s="2"/>
      <c r="F53" s="2"/>
      <c r="G53" s="2"/>
    </row>
    <row r="54" spans="1:7" ht="12.75">
      <c r="A54" s="2"/>
      <c r="B54" s="2"/>
      <c r="C54" s="2"/>
      <c r="D54" s="2"/>
      <c r="E54" s="2"/>
      <c r="F54" s="2"/>
      <c r="G54" s="2"/>
    </row>
    <row r="55" spans="1:7" ht="12.75">
      <c r="A55" s="2"/>
      <c r="B55" s="2"/>
      <c r="C55" s="2"/>
      <c r="D55" s="2"/>
      <c r="E55" s="2"/>
      <c r="F55" s="2"/>
      <c r="G55" s="2"/>
    </row>
    <row r="56" spans="1:7" ht="12.75">
      <c r="A56" s="2"/>
      <c r="B56" s="2"/>
      <c r="C56" s="2"/>
      <c r="D56" s="2"/>
      <c r="E56" s="2"/>
      <c r="F56" s="2"/>
      <c r="G56" s="2"/>
    </row>
    <row r="57" spans="2:6" ht="12.75">
      <c r="B57" s="2"/>
      <c r="D57" s="2"/>
      <c r="E57" s="2"/>
      <c r="F57" s="2"/>
    </row>
    <row r="58" spans="1:4" ht="12.75">
      <c r="A58" s="2"/>
      <c r="B58" s="2"/>
      <c r="C58" s="2"/>
      <c r="D58" s="2"/>
    </row>
    <row r="59" spans="1:4" ht="12.75">
      <c r="A59" s="2"/>
      <c r="B59" s="2"/>
      <c r="C59" s="2"/>
      <c r="D59" s="2"/>
    </row>
    <row r="60" spans="2:4" ht="12.75">
      <c r="B60" s="2"/>
      <c r="C60" s="2"/>
      <c r="D60" s="2"/>
    </row>
    <row r="61" spans="1:4" ht="12.75">
      <c r="A61" s="2"/>
      <c r="B61" s="2"/>
      <c r="C61" s="2"/>
      <c r="D61" s="2"/>
    </row>
    <row r="62" spans="1:4" ht="12.75">
      <c r="A62" s="2"/>
      <c r="B62" s="2"/>
      <c r="C62" s="2"/>
      <c r="D62" s="2"/>
    </row>
    <row r="63" spans="1:4" ht="12.75">
      <c r="A63" s="2"/>
      <c r="B63" s="2"/>
      <c r="C63" s="2"/>
      <c r="D63" s="2"/>
    </row>
    <row r="64" spans="1:4" ht="12.75">
      <c r="A64" s="2"/>
      <c r="B64" s="2"/>
      <c r="C64" s="2"/>
      <c r="D64" s="2"/>
    </row>
    <row r="65" spans="1:4" ht="12.75">
      <c r="A65" s="2"/>
      <c r="B65" s="2"/>
      <c r="C65" s="2"/>
      <c r="D65" s="2"/>
    </row>
    <row r="66" spans="1:4" ht="12.75">
      <c r="A66" s="2"/>
      <c r="B66" s="2"/>
      <c r="C66" s="2"/>
      <c r="D66" s="2"/>
    </row>
    <row r="67" spans="1:4" ht="12.75">
      <c r="A67" s="2"/>
      <c r="B67" s="2"/>
      <c r="C67" s="2"/>
      <c r="D67" s="2"/>
    </row>
    <row r="68" spans="1:4" ht="12.75">
      <c r="A68" s="2"/>
      <c r="B68" s="2"/>
      <c r="C68" s="2"/>
      <c r="D68" s="2"/>
    </row>
    <row r="69" spans="1:4" ht="12.75">
      <c r="A69" s="2"/>
      <c r="B69" s="2"/>
      <c r="C69" s="2"/>
      <c r="D69" s="2"/>
    </row>
  </sheetData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&amp;C&amp;A</oddHeader>
    <oddFooter>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 für Gewässer und Fischerei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Albert Keim</dc:creator>
  <cp:keywords/>
  <dc:description/>
  <cp:lastModifiedBy>Albert Keim</cp:lastModifiedBy>
  <cp:lastPrinted>1998-09-29T12:45:51Z</cp:lastPrinted>
  <dcterms:created xsi:type="dcterms:W3CDTF">1998-06-17T07:51:30Z</dcterms:created>
  <dcterms:modified xsi:type="dcterms:W3CDTF">2006-03-23T16:47:52Z</dcterms:modified>
  <cp:category/>
  <cp:version/>
  <cp:contentType/>
  <cp:contentStatus/>
</cp:coreProperties>
</file>