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Tabelle1" sheetId="1" r:id="rId1"/>
    <sheet name="Tabelle2" sheetId="2" r:id="rId2"/>
    <sheet name="Tabelle4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<sst xmlns="http://schemas.openxmlformats.org/spreadsheetml/2006/main" count="201" uniqueCount="55">
  <si>
    <t>Nachträgl.</t>
  </si>
  <si>
    <t>Eud.</t>
  </si>
  <si>
    <t>Daphnia</t>
  </si>
  <si>
    <t>Auswertung</t>
  </si>
  <si>
    <t>gracilis</t>
  </si>
  <si>
    <t>galeata</t>
  </si>
  <si>
    <t>Zooplankton</t>
  </si>
  <si>
    <t>D. brachyur.</t>
  </si>
  <si>
    <t>Mittelwert</t>
  </si>
  <si>
    <t>Median</t>
  </si>
  <si>
    <t>Anzahl</t>
  </si>
  <si>
    <t>Stabw</t>
  </si>
  <si>
    <t>1-4 m</t>
  </si>
  <si>
    <t>5-8 m</t>
  </si>
  <si>
    <t>Diaph brach.</t>
  </si>
  <si>
    <t>Eudiapt grac</t>
  </si>
  <si>
    <t>Diaphanosoma</t>
  </si>
  <si>
    <t>brachyurum</t>
  </si>
  <si>
    <t xml:space="preserve">Daphnia </t>
  </si>
  <si>
    <t>Daphnia galeata</t>
  </si>
  <si>
    <t>Calanoida</t>
  </si>
  <si>
    <t>Bosmina longirostris</t>
  </si>
  <si>
    <t>Buchtzigsee</t>
  </si>
  <si>
    <t>Messung mit</t>
  </si>
  <si>
    <t xml:space="preserve">100er </t>
  </si>
  <si>
    <t>15,2/2=</t>
  </si>
  <si>
    <t xml:space="preserve">Anzahl in </t>
  </si>
  <si>
    <t>Gesamt-</t>
  </si>
  <si>
    <t>Indivl. Zahl</t>
  </si>
  <si>
    <t>dry weight</t>
  </si>
  <si>
    <t xml:space="preserve">filtriertes </t>
  </si>
  <si>
    <t>%</t>
  </si>
  <si>
    <t>der Probe</t>
  </si>
  <si>
    <t>zahl</t>
  </si>
  <si>
    <t>der Taxa</t>
  </si>
  <si>
    <t>average</t>
  </si>
  <si>
    <t>in sample</t>
  </si>
  <si>
    <t>Volumen (l)</t>
  </si>
  <si>
    <t>im Liter</t>
  </si>
  <si>
    <t>Rot</t>
  </si>
  <si>
    <t>(µg)</t>
  </si>
  <si>
    <t>(µg/l)</t>
  </si>
  <si>
    <t>Dgal</t>
  </si>
  <si>
    <t>Dbr</t>
  </si>
  <si>
    <t>Cy</t>
  </si>
  <si>
    <t>Npl</t>
  </si>
  <si>
    <t>Summen</t>
  </si>
  <si>
    <t>Gesamt</t>
  </si>
  <si>
    <t>Liter</t>
  </si>
  <si>
    <t>Blong</t>
  </si>
  <si>
    <t>Eudgrac</t>
  </si>
  <si>
    <t>70417</t>
  </si>
  <si>
    <t>Wasservolumen</t>
  </si>
  <si>
    <t>Eudiaptomus gracilis</t>
  </si>
  <si>
    <t>114600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</si>
</sst>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">
    <font>
      <sz val="10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5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49" fontId="0" fillId="0" borderId="0" xfId="0" applyNumberFormat="1" applyAlignment="1">
      <alignment/>
    </xf>
    <xf numFmtId="164" fontId="1" fillId="0" borderId="6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5"/>
  <sheetViews>
    <sheetView tabSelected="1" workbookViewId="0" topLeftCell="A1">
      <selection activeCell="G14" sqref="G14"/>
    </sheetView>
  </sheetViews>
  <sheetFormatPr defaultColWidth="11.421875" defaultRowHeight="12.75"/>
  <sheetData>
    <row r="1" spans="1:5" ht="12.75">
      <c r="A1" t="s">
        <v>0</v>
      </c>
      <c r="B1" t="s">
        <v>1</v>
      </c>
      <c r="C1">
        <v>525</v>
      </c>
      <c r="D1" t="s">
        <v>2</v>
      </c>
      <c r="E1">
        <v>625</v>
      </c>
    </row>
    <row r="2" spans="1:5" ht="12.75">
      <c r="A2" t="s">
        <v>3</v>
      </c>
      <c r="B2" t="s">
        <v>4</v>
      </c>
      <c r="C2">
        <v>575</v>
      </c>
      <c r="D2" t="s">
        <v>5</v>
      </c>
      <c r="E2">
        <v>675</v>
      </c>
    </row>
    <row r="3" spans="1:5" ht="12.75">
      <c r="A3" s="1">
        <v>35626</v>
      </c>
      <c r="C3">
        <v>575</v>
      </c>
      <c r="E3">
        <v>700</v>
      </c>
    </row>
    <row r="4" spans="1:5" ht="12.75">
      <c r="A4" s="2" t="s">
        <v>6</v>
      </c>
      <c r="C4">
        <v>700</v>
      </c>
      <c r="E4">
        <v>775</v>
      </c>
    </row>
    <row r="5" spans="3:5" ht="12.75">
      <c r="C5">
        <v>725</v>
      </c>
      <c r="E5">
        <v>775</v>
      </c>
    </row>
    <row r="6" spans="1:5" ht="12.75">
      <c r="A6" t="s">
        <v>7</v>
      </c>
      <c r="C6">
        <v>825</v>
      </c>
      <c r="E6">
        <v>775</v>
      </c>
    </row>
    <row r="7" spans="3:5" ht="12.75">
      <c r="C7">
        <v>850</v>
      </c>
      <c r="E7">
        <v>800</v>
      </c>
    </row>
    <row r="8" spans="3:5" ht="12.75">
      <c r="C8">
        <v>875</v>
      </c>
      <c r="E8">
        <v>800</v>
      </c>
    </row>
    <row r="9" spans="3:5" ht="12.75">
      <c r="C9">
        <v>875</v>
      </c>
      <c r="E9">
        <v>875</v>
      </c>
    </row>
    <row r="10" spans="3:5" ht="12.75">
      <c r="C10">
        <v>875</v>
      </c>
      <c r="E10">
        <v>900</v>
      </c>
    </row>
    <row r="11" spans="1:5" ht="12.75">
      <c r="A11" s="2"/>
      <c r="C11">
        <v>925</v>
      </c>
      <c r="E11">
        <v>900</v>
      </c>
    </row>
    <row r="12" spans="1:5" ht="12.75">
      <c r="A12" s="2"/>
      <c r="C12">
        <v>1075</v>
      </c>
      <c r="E12">
        <v>900</v>
      </c>
    </row>
    <row r="13" spans="3:5" ht="12.75">
      <c r="C13">
        <v>1075</v>
      </c>
      <c r="E13">
        <v>925</v>
      </c>
    </row>
    <row r="14" spans="3:5" ht="12.75">
      <c r="C14">
        <v>1075</v>
      </c>
      <c r="E14">
        <v>925</v>
      </c>
    </row>
    <row r="15" spans="3:5" ht="12.75">
      <c r="C15">
        <v>1150</v>
      </c>
      <c r="E15">
        <v>950</v>
      </c>
    </row>
    <row r="16" spans="3:5" ht="12.75">
      <c r="C16">
        <v>1150</v>
      </c>
      <c r="E16">
        <v>950</v>
      </c>
    </row>
    <row r="17" spans="3:5" ht="12.75">
      <c r="C17">
        <v>1175</v>
      </c>
      <c r="E17">
        <v>975</v>
      </c>
    </row>
    <row r="18" spans="3:5" ht="12.75">
      <c r="C18">
        <v>1175</v>
      </c>
      <c r="E18">
        <v>975</v>
      </c>
    </row>
    <row r="19" spans="3:5" ht="12.75">
      <c r="C19">
        <v>1175</v>
      </c>
      <c r="E19">
        <v>975</v>
      </c>
    </row>
    <row r="20" spans="3:5" ht="12.75">
      <c r="C20">
        <v>1175</v>
      </c>
      <c r="E20">
        <v>975</v>
      </c>
    </row>
    <row r="21" spans="3:5" ht="12.75">
      <c r="C21">
        <v>1200</v>
      </c>
      <c r="E21">
        <v>1000</v>
      </c>
    </row>
    <row r="22" spans="3:5" ht="12.75">
      <c r="C22">
        <v>1200</v>
      </c>
      <c r="E22">
        <v>1000</v>
      </c>
    </row>
    <row r="23" spans="3:5" ht="12.75">
      <c r="C23">
        <v>1200</v>
      </c>
      <c r="E23">
        <v>1000</v>
      </c>
    </row>
    <row r="24" spans="3:5" ht="12.75">
      <c r="C24">
        <v>1200</v>
      </c>
      <c r="E24">
        <v>1025</v>
      </c>
    </row>
    <row r="25" spans="3:5" ht="12.75">
      <c r="C25">
        <v>1225</v>
      </c>
      <c r="E25">
        <v>1050</v>
      </c>
    </row>
    <row r="26" spans="3:5" ht="12.75">
      <c r="C26">
        <v>1225</v>
      </c>
      <c r="E26">
        <v>1075</v>
      </c>
    </row>
    <row r="27" spans="3:5" ht="12.75">
      <c r="C27">
        <v>1225</v>
      </c>
      <c r="E27">
        <v>1075</v>
      </c>
    </row>
    <row r="28" spans="3:5" ht="12.75">
      <c r="C28">
        <v>1225</v>
      </c>
      <c r="E28">
        <v>1075</v>
      </c>
    </row>
    <row r="29" spans="3:5" ht="12.75">
      <c r="C29">
        <v>1225</v>
      </c>
      <c r="E29">
        <v>1125</v>
      </c>
    </row>
    <row r="30" spans="3:5" ht="12.75">
      <c r="C30">
        <v>1225</v>
      </c>
      <c r="E30">
        <v>1125</v>
      </c>
    </row>
    <row r="31" spans="3:5" ht="12.75">
      <c r="C31">
        <v>1225</v>
      </c>
      <c r="E31">
        <v>1125</v>
      </c>
    </row>
    <row r="32" spans="3:5" ht="12.75">
      <c r="C32">
        <v>1250</v>
      </c>
      <c r="E32">
        <v>1150</v>
      </c>
    </row>
    <row r="33" spans="3:5" ht="12.75">
      <c r="C33">
        <v>1250</v>
      </c>
      <c r="E33">
        <v>1150</v>
      </c>
    </row>
    <row r="34" spans="3:5" ht="12.75">
      <c r="C34">
        <v>1250</v>
      </c>
      <c r="E34">
        <v>1175</v>
      </c>
    </row>
    <row r="35" spans="3:5" ht="12.75">
      <c r="C35">
        <v>1250</v>
      </c>
      <c r="E35">
        <v>1175</v>
      </c>
    </row>
    <row r="36" spans="3:5" ht="12.75">
      <c r="C36">
        <v>1275</v>
      </c>
      <c r="E36">
        <v>1175</v>
      </c>
    </row>
    <row r="37" spans="3:5" ht="12.75">
      <c r="C37">
        <v>1275</v>
      </c>
      <c r="E37">
        <v>1200</v>
      </c>
    </row>
    <row r="38" spans="3:5" ht="12.75">
      <c r="C38">
        <v>1275</v>
      </c>
      <c r="E38">
        <v>1225</v>
      </c>
    </row>
    <row r="39" spans="3:5" ht="12.75">
      <c r="C39">
        <v>1275</v>
      </c>
      <c r="E39">
        <v>1225</v>
      </c>
    </row>
    <row r="40" spans="3:5" ht="12.75">
      <c r="C40">
        <v>1275</v>
      </c>
      <c r="E40">
        <v>1250</v>
      </c>
    </row>
    <row r="41" spans="3:5" ht="12.75">
      <c r="C41">
        <v>1275</v>
      </c>
      <c r="E41">
        <v>1250</v>
      </c>
    </row>
    <row r="42" spans="3:5" ht="12.75">
      <c r="C42">
        <v>1275</v>
      </c>
      <c r="E42">
        <v>1250</v>
      </c>
    </row>
    <row r="43" spans="3:5" ht="12.75">
      <c r="C43">
        <v>1300</v>
      </c>
      <c r="E43">
        <v>1275</v>
      </c>
    </row>
    <row r="44" spans="3:5" ht="12.75">
      <c r="C44">
        <v>1300</v>
      </c>
      <c r="E44">
        <v>1300</v>
      </c>
    </row>
    <row r="45" spans="3:5" ht="12.75">
      <c r="C45">
        <v>1300</v>
      </c>
      <c r="E45">
        <v>1325</v>
      </c>
    </row>
    <row r="46" spans="3:5" ht="12.75">
      <c r="C46">
        <v>1300</v>
      </c>
      <c r="E46">
        <v>1325</v>
      </c>
    </row>
    <row r="47" spans="3:5" ht="12.75">
      <c r="C47">
        <v>1300</v>
      </c>
      <c r="E47">
        <v>1325</v>
      </c>
    </row>
    <row r="48" spans="3:5" ht="12.75">
      <c r="C48">
        <v>1300</v>
      </c>
      <c r="E48">
        <v>1325</v>
      </c>
    </row>
    <row r="49" spans="3:5" ht="12.75">
      <c r="C49">
        <v>1325</v>
      </c>
      <c r="E49">
        <v>1325</v>
      </c>
    </row>
    <row r="50" spans="3:5" ht="12.75">
      <c r="C50">
        <v>1350</v>
      </c>
      <c r="E50">
        <v>1350</v>
      </c>
    </row>
    <row r="51" spans="3:5" ht="12.75">
      <c r="C51">
        <v>1350</v>
      </c>
      <c r="E51">
        <v>1400</v>
      </c>
    </row>
    <row r="52" spans="3:5" ht="12.75">
      <c r="C52">
        <v>1375</v>
      </c>
      <c r="E52">
        <v>1425</v>
      </c>
    </row>
    <row r="53" spans="2:5" ht="12.75">
      <c r="B53">
        <f>59050/52</f>
        <v>1135.576923076923</v>
      </c>
      <c r="C53">
        <f>SUM(C1:C52)</f>
        <v>59050</v>
      </c>
      <c r="E53">
        <v>1425</v>
      </c>
    </row>
    <row r="54" spans="3:5" ht="12.75">
      <c r="C54">
        <f>AVERAGE(C1:C52)</f>
        <v>1135.576923076923</v>
      </c>
      <c r="E54">
        <v>1450</v>
      </c>
    </row>
    <row r="55" spans="3:5" ht="12.75">
      <c r="C55">
        <f>MEDIAN(C1:C52)</f>
        <v>1225</v>
      </c>
      <c r="E55">
        <v>1450</v>
      </c>
    </row>
    <row r="56" spans="3:5" ht="12.75">
      <c r="C56">
        <f>COUNT(C1:C52)</f>
        <v>52</v>
      </c>
      <c r="E56">
        <v>1475</v>
      </c>
    </row>
    <row r="57" spans="3:5" ht="12.75">
      <c r="C57">
        <f>STDEV(C1:C52)</f>
        <v>217.45780263674578</v>
      </c>
      <c r="E57">
        <v>1500</v>
      </c>
    </row>
    <row r="58" ht="12.75">
      <c r="E58">
        <v>1500</v>
      </c>
    </row>
    <row r="59" ht="12.75">
      <c r="E59">
        <v>1500</v>
      </c>
    </row>
    <row r="60" ht="12.75">
      <c r="E60">
        <v>1525</v>
      </c>
    </row>
    <row r="61" ht="12.75">
      <c r="E61">
        <v>1525</v>
      </c>
    </row>
    <row r="62" ht="12.75">
      <c r="E62">
        <v>1525</v>
      </c>
    </row>
    <row r="63" ht="12.75">
      <c r="E63">
        <v>1525</v>
      </c>
    </row>
    <row r="64" ht="12.75">
      <c r="E64">
        <v>1525</v>
      </c>
    </row>
    <row r="65" ht="12.75">
      <c r="E65">
        <v>1525</v>
      </c>
    </row>
    <row r="66" ht="12.75">
      <c r="E66">
        <v>1550</v>
      </c>
    </row>
    <row r="67" ht="12.75">
      <c r="E67">
        <v>1550</v>
      </c>
    </row>
    <row r="68" ht="12.75">
      <c r="E68">
        <v>1550</v>
      </c>
    </row>
    <row r="69" ht="12.75">
      <c r="E69">
        <v>1550</v>
      </c>
    </row>
    <row r="70" ht="12.75">
      <c r="E70">
        <v>1550</v>
      </c>
    </row>
    <row r="71" ht="12.75">
      <c r="E71">
        <v>1550</v>
      </c>
    </row>
    <row r="72" ht="12.75">
      <c r="E72">
        <v>1550</v>
      </c>
    </row>
    <row r="73" ht="12.75">
      <c r="E73">
        <v>1575</v>
      </c>
    </row>
    <row r="74" ht="12.75">
      <c r="E74">
        <v>1575</v>
      </c>
    </row>
    <row r="75" ht="12.75">
      <c r="E75">
        <v>1575</v>
      </c>
    </row>
    <row r="76" ht="12.75">
      <c r="E76">
        <v>1575</v>
      </c>
    </row>
    <row r="77" ht="12.75">
      <c r="E77">
        <v>1575</v>
      </c>
    </row>
    <row r="78" ht="12.75">
      <c r="E78">
        <v>1600</v>
      </c>
    </row>
    <row r="79" ht="12.75">
      <c r="E79">
        <v>1600</v>
      </c>
    </row>
    <row r="80" ht="12.75">
      <c r="E80">
        <v>1625</v>
      </c>
    </row>
    <row r="81" ht="12.75">
      <c r="E81">
        <v>1625</v>
      </c>
    </row>
    <row r="82" ht="12.75">
      <c r="E82">
        <v>1625</v>
      </c>
    </row>
    <row r="83" ht="12.75">
      <c r="E83">
        <v>1625</v>
      </c>
    </row>
    <row r="84" ht="12.75">
      <c r="E84">
        <v>1625</v>
      </c>
    </row>
    <row r="85" ht="12.75">
      <c r="E85">
        <v>1650</v>
      </c>
    </row>
    <row r="86" ht="12.75">
      <c r="E86">
        <v>1650</v>
      </c>
    </row>
    <row r="87" ht="12.75">
      <c r="E87">
        <v>1650</v>
      </c>
    </row>
    <row r="88" ht="12.75">
      <c r="E88">
        <v>1650</v>
      </c>
    </row>
    <row r="89" ht="12.75">
      <c r="E89">
        <v>1675</v>
      </c>
    </row>
    <row r="90" ht="12.75">
      <c r="E90">
        <v>1675</v>
      </c>
    </row>
    <row r="91" ht="12.75">
      <c r="E91">
        <v>1700</v>
      </c>
    </row>
    <row r="92" ht="12.75">
      <c r="E92">
        <v>1700</v>
      </c>
    </row>
    <row r="93" ht="12.75">
      <c r="E93">
        <v>1700</v>
      </c>
    </row>
    <row r="94" ht="12.75">
      <c r="E94">
        <v>1725</v>
      </c>
    </row>
    <row r="95" ht="12.75">
      <c r="E95">
        <v>1725</v>
      </c>
    </row>
    <row r="96" ht="12.75">
      <c r="E96">
        <v>1725</v>
      </c>
    </row>
    <row r="97" ht="12.75">
      <c r="E97">
        <v>1725</v>
      </c>
    </row>
    <row r="98" ht="12.75">
      <c r="E98">
        <v>1750</v>
      </c>
    </row>
    <row r="99" ht="12.75">
      <c r="E99">
        <v>1750</v>
      </c>
    </row>
    <row r="100" ht="12.75">
      <c r="E100">
        <v>1750</v>
      </c>
    </row>
    <row r="101" ht="12.75">
      <c r="E101">
        <v>1775</v>
      </c>
    </row>
    <row r="102" ht="12.75">
      <c r="E102">
        <v>1850</v>
      </c>
    </row>
    <row r="103" ht="12.75">
      <c r="E103">
        <v>1850</v>
      </c>
    </row>
    <row r="104" ht="12.75">
      <c r="E104">
        <v>1850</v>
      </c>
    </row>
    <row r="105" ht="12.75">
      <c r="E105">
        <v>1850</v>
      </c>
    </row>
    <row r="106" spans="4:5" ht="12.75">
      <c r="D106">
        <f>141300/105</f>
        <v>1345.7142857142858</v>
      </c>
      <c r="E106">
        <f>SUM(E1:E105)</f>
        <v>141300</v>
      </c>
    </row>
    <row r="107" ht="12.75">
      <c r="E107">
        <f>AVERAGE(E1:E105)</f>
        <v>1345.7142857142858</v>
      </c>
    </row>
    <row r="108" ht="12.75">
      <c r="E108">
        <f>MEDIAN(E1:E105)</f>
        <v>1425</v>
      </c>
    </row>
    <row r="109" ht="12.75">
      <c r="E109">
        <f>COUNT(E1:E105)</f>
        <v>105</v>
      </c>
    </row>
    <row r="110" ht="12.75">
      <c r="E110">
        <f>STDEV(E1:E105)</f>
        <v>321.999035900543</v>
      </c>
    </row>
    <row r="120" ht="12.75">
      <c r="B120">
        <f>96375/119</f>
        <v>809.8739495798319</v>
      </c>
    </row>
    <row r="121" spans="2:4" ht="12.75">
      <c r="B121" t="s">
        <v>8</v>
      </c>
      <c r="D121">
        <f>99950/120</f>
        <v>832.9166666666666</v>
      </c>
    </row>
    <row r="122" spans="2:4" ht="12.75">
      <c r="B122" t="s">
        <v>9</v>
      </c>
      <c r="D122" t="s">
        <v>8</v>
      </c>
    </row>
    <row r="123" spans="2:4" ht="12.75">
      <c r="B123" t="s">
        <v>10</v>
      </c>
      <c r="D123" t="s">
        <v>9</v>
      </c>
    </row>
    <row r="124" spans="2:4" ht="12.75">
      <c r="B124" t="s">
        <v>11</v>
      </c>
      <c r="D124" t="s">
        <v>10</v>
      </c>
    </row>
    <row r="125" ht="12.75">
      <c r="D125" t="s">
        <v>11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1"/>
  <sheetViews>
    <sheetView zoomScale="75" zoomScaleNormal="75" workbookViewId="0" topLeftCell="A188">
      <selection activeCell="D217" sqref="D217"/>
    </sheetView>
  </sheetViews>
  <sheetFormatPr defaultColWidth="11.421875" defaultRowHeight="12.75"/>
  <cols>
    <col min="10" max="10" width="12.00390625" style="0" bestFit="1" customWidth="1"/>
  </cols>
  <sheetData>
    <row r="1" spans="1:12" ht="12.75">
      <c r="A1" t="s">
        <v>0</v>
      </c>
      <c r="B1" t="s">
        <v>12</v>
      </c>
      <c r="C1">
        <v>500</v>
      </c>
      <c r="D1">
        <v>1</v>
      </c>
      <c r="J1">
        <f aca="true" t="shared" si="0" ref="J1:J63">9.5*POWER(10,-8)</f>
        <v>9.5E-08</v>
      </c>
      <c r="K1">
        <f>POWER(C1,2.56)</f>
        <v>8116395.681144626</v>
      </c>
      <c r="L1" s="2">
        <f>J1*K1</f>
        <v>0.7710575897087395</v>
      </c>
    </row>
    <row r="2" spans="1:12" ht="12.75">
      <c r="A2" t="s">
        <v>3</v>
      </c>
      <c r="C2">
        <v>525</v>
      </c>
      <c r="D2">
        <v>1</v>
      </c>
      <c r="J2">
        <f t="shared" si="0"/>
        <v>9.5E-08</v>
      </c>
      <c r="K2">
        <f aca="true" t="shared" si="1" ref="K2:K53">POWER(C2,2.56)</f>
        <v>9196187.484159674</v>
      </c>
      <c r="L2" s="2">
        <f aca="true" t="shared" si="2" ref="L2:L53">J2*K2</f>
        <v>0.8736378109951691</v>
      </c>
    </row>
    <row r="3" spans="1:12" ht="12.75">
      <c r="A3" s="1">
        <v>35626</v>
      </c>
      <c r="C3">
        <v>550</v>
      </c>
      <c r="D3">
        <v>1</v>
      </c>
      <c r="J3">
        <f t="shared" si="0"/>
        <v>9.5E-08</v>
      </c>
      <c r="K3">
        <f t="shared" si="1"/>
        <v>10359254.0805842</v>
      </c>
      <c r="L3" s="2">
        <f t="shared" si="2"/>
        <v>0.984129137655499</v>
      </c>
    </row>
    <row r="4" spans="1:12" ht="12.75">
      <c r="A4" s="2" t="s">
        <v>6</v>
      </c>
      <c r="C4">
        <v>550</v>
      </c>
      <c r="D4">
        <v>1</v>
      </c>
      <c r="J4">
        <f t="shared" si="0"/>
        <v>9.5E-08</v>
      </c>
      <c r="K4">
        <f t="shared" si="1"/>
        <v>10359254.0805842</v>
      </c>
      <c r="L4" s="2">
        <f t="shared" si="2"/>
        <v>0.984129137655499</v>
      </c>
    </row>
    <row r="5" spans="3:12" ht="12.75">
      <c r="C5">
        <v>575</v>
      </c>
      <c r="J5">
        <f t="shared" si="0"/>
        <v>9.5E-08</v>
      </c>
      <c r="K5">
        <f t="shared" si="1"/>
        <v>11607793.738062384</v>
      </c>
      <c r="L5" s="2">
        <f t="shared" si="2"/>
        <v>1.1027404051159264</v>
      </c>
    </row>
    <row r="6" spans="1:12" ht="12.75">
      <c r="A6" t="s">
        <v>19</v>
      </c>
      <c r="C6">
        <v>575</v>
      </c>
      <c r="J6">
        <f t="shared" si="0"/>
        <v>9.5E-08</v>
      </c>
      <c r="K6">
        <f t="shared" si="1"/>
        <v>11607793.738062384</v>
      </c>
      <c r="L6" s="2">
        <f t="shared" si="2"/>
        <v>1.1027404051159264</v>
      </c>
    </row>
    <row r="7" spans="3:12" ht="12.75">
      <c r="C7">
        <v>575</v>
      </c>
      <c r="J7">
        <f t="shared" si="0"/>
        <v>9.5E-08</v>
      </c>
      <c r="K7">
        <f t="shared" si="1"/>
        <v>11607793.738062384</v>
      </c>
      <c r="L7" s="2">
        <f t="shared" si="2"/>
        <v>1.1027404051159264</v>
      </c>
    </row>
    <row r="8" spans="3:12" ht="12.75">
      <c r="C8">
        <v>575</v>
      </c>
      <c r="J8">
        <f t="shared" si="0"/>
        <v>9.5E-08</v>
      </c>
      <c r="K8">
        <f t="shared" si="1"/>
        <v>11607793.738062384</v>
      </c>
      <c r="L8" s="2">
        <f t="shared" si="2"/>
        <v>1.1027404051159264</v>
      </c>
    </row>
    <row r="9" spans="3:12" ht="12.75">
      <c r="C9">
        <v>600</v>
      </c>
      <c r="J9">
        <f t="shared" si="0"/>
        <v>9.5E-08</v>
      </c>
      <c r="K9">
        <f t="shared" si="1"/>
        <v>12943961.156058224</v>
      </c>
      <c r="L9" s="2">
        <f t="shared" si="2"/>
        <v>1.2296763098255312</v>
      </c>
    </row>
    <row r="10" spans="3:12" ht="12.75">
      <c r="C10">
        <v>600</v>
      </c>
      <c r="J10">
        <f t="shared" si="0"/>
        <v>9.5E-08</v>
      </c>
      <c r="K10">
        <f t="shared" si="1"/>
        <v>12943961.156058224</v>
      </c>
      <c r="L10" s="2">
        <f t="shared" si="2"/>
        <v>1.2296763098255312</v>
      </c>
    </row>
    <row r="11" spans="1:12" ht="12.75">
      <c r="A11" s="2"/>
      <c r="C11">
        <v>600</v>
      </c>
      <c r="J11">
        <f t="shared" si="0"/>
        <v>9.5E-08</v>
      </c>
      <c r="K11">
        <f t="shared" si="1"/>
        <v>12943961.156058224</v>
      </c>
      <c r="L11" s="2">
        <f t="shared" si="2"/>
        <v>1.2296763098255312</v>
      </c>
    </row>
    <row r="12" spans="1:12" ht="12.75">
      <c r="A12" s="2"/>
      <c r="C12">
        <v>600</v>
      </c>
      <c r="J12">
        <f t="shared" si="0"/>
        <v>9.5E-08</v>
      </c>
      <c r="K12">
        <f t="shared" si="1"/>
        <v>12943961.156058224</v>
      </c>
      <c r="L12" s="2">
        <f t="shared" si="2"/>
        <v>1.2296763098255312</v>
      </c>
    </row>
    <row r="13" spans="3:12" ht="12.75">
      <c r="C13">
        <v>625</v>
      </c>
      <c r="J13">
        <f t="shared" si="0"/>
        <v>9.5E-08</v>
      </c>
      <c r="K13">
        <f t="shared" si="1"/>
        <v>14369870.171516068</v>
      </c>
      <c r="L13" s="2">
        <f t="shared" si="2"/>
        <v>1.3651376662940264</v>
      </c>
    </row>
    <row r="14" spans="3:12" ht="12.75">
      <c r="C14">
        <v>625</v>
      </c>
      <c r="J14">
        <f t="shared" si="0"/>
        <v>9.5E-08</v>
      </c>
      <c r="K14">
        <f t="shared" si="1"/>
        <v>14369870.171516068</v>
      </c>
      <c r="L14" s="2">
        <f t="shared" si="2"/>
        <v>1.3651376662940264</v>
      </c>
    </row>
    <row r="15" spans="3:12" ht="12.75">
      <c r="C15">
        <v>625</v>
      </c>
      <c r="J15">
        <f t="shared" si="0"/>
        <v>9.5E-08</v>
      </c>
      <c r="K15">
        <f t="shared" si="1"/>
        <v>14369870.171516068</v>
      </c>
      <c r="L15" s="2">
        <f t="shared" si="2"/>
        <v>1.3651376662940264</v>
      </c>
    </row>
    <row r="16" spans="3:12" ht="12.75">
      <c r="C16">
        <v>650</v>
      </c>
      <c r="J16">
        <f t="shared" si="0"/>
        <v>9.5E-08</v>
      </c>
      <c r="K16">
        <f t="shared" si="1"/>
        <v>15887596.1914418</v>
      </c>
      <c r="L16" s="2">
        <f t="shared" si="2"/>
        <v>1.5093216381869712</v>
      </c>
    </row>
    <row r="17" spans="3:12" ht="12.75">
      <c r="C17">
        <v>650</v>
      </c>
      <c r="J17">
        <f t="shared" si="0"/>
        <v>9.5E-08</v>
      </c>
      <c r="K17">
        <f t="shared" si="1"/>
        <v>15887596.1914418</v>
      </c>
      <c r="L17" s="2">
        <f t="shared" si="2"/>
        <v>1.5093216381869712</v>
      </c>
    </row>
    <row r="18" spans="3:12" ht="12.75">
      <c r="C18">
        <v>650</v>
      </c>
      <c r="J18">
        <f t="shared" si="0"/>
        <v>9.5E-08</v>
      </c>
      <c r="K18">
        <f t="shared" si="1"/>
        <v>15887596.1914418</v>
      </c>
      <c r="L18" s="2">
        <f t="shared" si="2"/>
        <v>1.5093216381869712</v>
      </c>
    </row>
    <row r="19" spans="3:12" ht="12.75">
      <c r="C19">
        <v>650</v>
      </c>
      <c r="J19">
        <f t="shared" si="0"/>
        <v>9.5E-08</v>
      </c>
      <c r="K19">
        <f t="shared" si="1"/>
        <v>15887596.1914418</v>
      </c>
      <c r="L19" s="2">
        <f t="shared" si="2"/>
        <v>1.5093216381869712</v>
      </c>
    </row>
    <row r="20" spans="3:12" ht="12.75">
      <c r="C20">
        <v>650</v>
      </c>
      <c r="J20">
        <f t="shared" si="0"/>
        <v>9.5E-08</v>
      </c>
      <c r="K20">
        <f t="shared" si="1"/>
        <v>15887596.1914418</v>
      </c>
      <c r="L20" s="2">
        <f t="shared" si="2"/>
        <v>1.5093216381869712</v>
      </c>
    </row>
    <row r="21" spans="3:12" ht="12.75">
      <c r="C21">
        <v>675</v>
      </c>
      <c r="J21">
        <f t="shared" si="0"/>
        <v>9.5E-08</v>
      </c>
      <c r="K21">
        <f t="shared" si="1"/>
        <v>17499178.38973642</v>
      </c>
      <c r="L21" s="2">
        <f t="shared" si="2"/>
        <v>1.6624219470249602</v>
      </c>
    </row>
    <row r="22" spans="3:12" ht="12.75">
      <c r="C22">
        <v>700</v>
      </c>
      <c r="J22">
        <f t="shared" si="0"/>
        <v>9.5E-08</v>
      </c>
      <c r="K22">
        <f t="shared" si="1"/>
        <v>19206621.699275568</v>
      </c>
      <c r="L22" s="2">
        <f t="shared" si="2"/>
        <v>1.824629061431179</v>
      </c>
    </row>
    <row r="23" spans="3:12" ht="12.75">
      <c r="C23">
        <v>700</v>
      </c>
      <c r="J23">
        <f t="shared" si="0"/>
        <v>9.5E-08</v>
      </c>
      <c r="K23">
        <f t="shared" si="1"/>
        <v>19206621.699275568</v>
      </c>
      <c r="L23" s="2">
        <f t="shared" si="2"/>
        <v>1.824629061431179</v>
      </c>
    </row>
    <row r="24" spans="3:12" ht="12.75">
      <c r="C24">
        <v>725</v>
      </c>
      <c r="J24">
        <f t="shared" si="0"/>
        <v>9.5E-08</v>
      </c>
      <c r="K24">
        <f t="shared" si="1"/>
        <v>21011898.625160567</v>
      </c>
      <c r="L24" s="2">
        <f t="shared" si="2"/>
        <v>1.996130369390254</v>
      </c>
    </row>
    <row r="25" spans="3:12" ht="12.75">
      <c r="C25">
        <v>725</v>
      </c>
      <c r="J25">
        <f t="shared" si="0"/>
        <v>9.5E-08</v>
      </c>
      <c r="K25">
        <f t="shared" si="1"/>
        <v>21011898.625160567</v>
      </c>
      <c r="L25" s="2">
        <f t="shared" si="2"/>
        <v>1.996130369390254</v>
      </c>
    </row>
    <row r="26" spans="3:12" ht="12.75">
      <c r="C26">
        <v>725</v>
      </c>
      <c r="J26">
        <f t="shared" si="0"/>
        <v>9.5E-08</v>
      </c>
      <c r="K26">
        <f t="shared" si="1"/>
        <v>21011898.625160567</v>
      </c>
      <c r="L26" s="2">
        <f t="shared" si="2"/>
        <v>1.996130369390254</v>
      </c>
    </row>
    <row r="27" spans="3:12" ht="12.75">
      <c r="C27">
        <v>725</v>
      </c>
      <c r="J27">
        <f t="shared" si="0"/>
        <v>9.5E-08</v>
      </c>
      <c r="K27">
        <f t="shared" si="1"/>
        <v>21011898.625160567</v>
      </c>
      <c r="L27" s="2">
        <f t="shared" si="2"/>
        <v>1.996130369390254</v>
      </c>
    </row>
    <row r="28" spans="3:12" ht="12.75">
      <c r="C28">
        <v>725</v>
      </c>
      <c r="J28">
        <f t="shared" si="0"/>
        <v>9.5E-08</v>
      </c>
      <c r="K28">
        <f t="shared" si="1"/>
        <v>21011898.625160567</v>
      </c>
      <c r="L28" s="2">
        <f t="shared" si="2"/>
        <v>1.996130369390254</v>
      </c>
    </row>
    <row r="29" spans="3:12" ht="12.75">
      <c r="C29">
        <v>750</v>
      </c>
      <c r="J29">
        <f t="shared" si="0"/>
        <v>9.5E-08</v>
      </c>
      <c r="K29">
        <f t="shared" si="1"/>
        <v>22916950.90097838</v>
      </c>
      <c r="L29" s="2">
        <f t="shared" si="2"/>
        <v>2.177110335592946</v>
      </c>
    </row>
    <row r="30" spans="3:12" ht="12.75">
      <c r="C30">
        <v>750</v>
      </c>
      <c r="J30">
        <f t="shared" si="0"/>
        <v>9.5E-08</v>
      </c>
      <c r="K30">
        <f t="shared" si="1"/>
        <v>22916950.90097838</v>
      </c>
      <c r="L30" s="2">
        <f t="shared" si="2"/>
        <v>2.177110335592946</v>
      </c>
    </row>
    <row r="31" spans="3:12" ht="12.75">
      <c r="C31">
        <v>750</v>
      </c>
      <c r="J31">
        <f t="shared" si="0"/>
        <v>9.5E-08</v>
      </c>
      <c r="K31">
        <f t="shared" si="1"/>
        <v>22916950.90097838</v>
      </c>
      <c r="L31" s="2">
        <f t="shared" si="2"/>
        <v>2.177110335592946</v>
      </c>
    </row>
    <row r="32" spans="3:12" ht="12.75">
      <c r="C32">
        <v>750</v>
      </c>
      <c r="J32">
        <f t="shared" si="0"/>
        <v>9.5E-08</v>
      </c>
      <c r="K32">
        <f t="shared" si="1"/>
        <v>22916950.90097838</v>
      </c>
      <c r="L32" s="2">
        <f t="shared" si="2"/>
        <v>2.177110335592946</v>
      </c>
    </row>
    <row r="33" spans="3:12" ht="12.75">
      <c r="C33">
        <v>800</v>
      </c>
      <c r="J33">
        <f t="shared" si="0"/>
        <v>9.5E-08</v>
      </c>
      <c r="K33">
        <f t="shared" si="1"/>
        <v>27034003.563189134</v>
      </c>
      <c r="L33" s="2">
        <f t="shared" si="2"/>
        <v>2.5682303385029677</v>
      </c>
    </row>
    <row r="34" spans="3:12" ht="12.75">
      <c r="C34">
        <v>800</v>
      </c>
      <c r="J34">
        <f t="shared" si="0"/>
        <v>9.5E-08</v>
      </c>
      <c r="K34">
        <f t="shared" si="1"/>
        <v>27034003.563189134</v>
      </c>
      <c r="L34" s="2">
        <f t="shared" si="2"/>
        <v>2.5682303385029677</v>
      </c>
    </row>
    <row r="35" spans="3:12" ht="12.75">
      <c r="C35">
        <v>800</v>
      </c>
      <c r="J35">
        <f t="shared" si="0"/>
        <v>9.5E-08</v>
      </c>
      <c r="K35">
        <f t="shared" si="1"/>
        <v>27034003.563189134</v>
      </c>
      <c r="L35" s="2">
        <f t="shared" si="2"/>
        <v>2.5682303385029677</v>
      </c>
    </row>
    <row r="36" spans="3:12" ht="12.75">
      <c r="C36">
        <v>850</v>
      </c>
      <c r="J36">
        <f t="shared" si="0"/>
        <v>9.5E-08</v>
      </c>
      <c r="K36">
        <f t="shared" si="1"/>
        <v>31572752.839196697</v>
      </c>
      <c r="L36" s="2">
        <f t="shared" si="2"/>
        <v>2.999411519723686</v>
      </c>
    </row>
    <row r="37" spans="3:12" ht="12.75">
      <c r="C37">
        <v>875</v>
      </c>
      <c r="J37">
        <f t="shared" si="0"/>
        <v>9.5E-08</v>
      </c>
      <c r="K37">
        <f t="shared" si="1"/>
        <v>34004830.60395726</v>
      </c>
      <c r="L37" s="2">
        <f t="shared" si="2"/>
        <v>3.2304589073759398</v>
      </c>
    </row>
    <row r="38" spans="3:12" ht="12.75">
      <c r="C38">
        <v>875</v>
      </c>
      <c r="J38">
        <f t="shared" si="0"/>
        <v>9.5E-08</v>
      </c>
      <c r="K38">
        <f t="shared" si="1"/>
        <v>34004830.60395726</v>
      </c>
      <c r="L38" s="2">
        <f t="shared" si="2"/>
        <v>3.2304589073759398</v>
      </c>
    </row>
    <row r="39" spans="3:12" ht="12.75">
      <c r="C39">
        <v>875</v>
      </c>
      <c r="J39">
        <f t="shared" si="0"/>
        <v>9.5E-08</v>
      </c>
      <c r="K39">
        <f t="shared" si="1"/>
        <v>34004830.60395726</v>
      </c>
      <c r="L39" s="2">
        <f t="shared" si="2"/>
        <v>3.2304589073759398</v>
      </c>
    </row>
    <row r="40" spans="3:12" ht="12.75">
      <c r="C40">
        <v>900</v>
      </c>
      <c r="J40">
        <f t="shared" si="0"/>
        <v>9.5E-08</v>
      </c>
      <c r="K40">
        <f t="shared" si="1"/>
        <v>36547765.03401373</v>
      </c>
      <c r="L40" s="2">
        <f t="shared" si="2"/>
        <v>3.4720376782313047</v>
      </c>
    </row>
    <row r="41" spans="3:12" ht="12.75">
      <c r="C41">
        <v>900</v>
      </c>
      <c r="J41">
        <f t="shared" si="0"/>
        <v>9.5E-08</v>
      </c>
      <c r="K41">
        <f t="shared" si="1"/>
        <v>36547765.03401373</v>
      </c>
      <c r="L41" s="2">
        <f t="shared" si="2"/>
        <v>3.4720376782313047</v>
      </c>
    </row>
    <row r="42" spans="3:12" ht="12.75">
      <c r="C42">
        <v>925</v>
      </c>
      <c r="J42">
        <f t="shared" si="0"/>
        <v>9.5E-08</v>
      </c>
      <c r="K42">
        <f t="shared" si="1"/>
        <v>39203318.94072203</v>
      </c>
      <c r="L42" s="2">
        <f t="shared" si="2"/>
        <v>3.7243152993685933</v>
      </c>
    </row>
    <row r="43" spans="3:12" ht="12.75">
      <c r="C43">
        <v>925</v>
      </c>
      <c r="J43">
        <f t="shared" si="0"/>
        <v>9.5E-08</v>
      </c>
      <c r="K43">
        <f t="shared" si="1"/>
        <v>39203318.94072203</v>
      </c>
      <c r="L43" s="2">
        <f t="shared" si="2"/>
        <v>3.7243152993685933</v>
      </c>
    </row>
    <row r="44" spans="3:12" ht="12.75">
      <c r="C44">
        <v>950</v>
      </c>
      <c r="J44">
        <f t="shared" si="0"/>
        <v>9.5E-08</v>
      </c>
      <c r="K44">
        <f t="shared" si="1"/>
        <v>41973233.7138114</v>
      </c>
      <c r="L44" s="2">
        <f t="shared" si="2"/>
        <v>3.9874572028120827</v>
      </c>
    </row>
    <row r="45" spans="3:12" ht="12.75">
      <c r="C45">
        <v>1000</v>
      </c>
      <c r="J45">
        <f t="shared" si="0"/>
        <v>9.5E-08</v>
      </c>
      <c r="K45">
        <f t="shared" si="1"/>
        <v>47863009.23226389</v>
      </c>
      <c r="L45" s="2">
        <f t="shared" si="2"/>
        <v>4.54698587706507</v>
      </c>
    </row>
    <row r="46" spans="3:12" ht="12.75">
      <c r="C46">
        <v>1000</v>
      </c>
      <c r="J46">
        <f t="shared" si="0"/>
        <v>9.5E-08</v>
      </c>
      <c r="K46">
        <f t="shared" si="1"/>
        <v>47863009.23226389</v>
      </c>
      <c r="L46" s="2">
        <f t="shared" si="2"/>
        <v>4.54698587706507</v>
      </c>
    </row>
    <row r="47" spans="3:12" ht="12.75">
      <c r="C47">
        <v>1000</v>
      </c>
      <c r="J47">
        <f t="shared" si="0"/>
        <v>9.5E-08</v>
      </c>
      <c r="K47">
        <f t="shared" si="1"/>
        <v>47863009.23226389</v>
      </c>
      <c r="L47" s="2">
        <f t="shared" si="2"/>
        <v>4.54698587706507</v>
      </c>
    </row>
    <row r="48" spans="3:12" ht="12.75">
      <c r="C48">
        <v>1025</v>
      </c>
      <c r="J48">
        <f t="shared" si="0"/>
        <v>9.5E-08</v>
      </c>
      <c r="K48">
        <f t="shared" si="1"/>
        <v>50986252.851706326</v>
      </c>
      <c r="L48" s="2">
        <f t="shared" si="2"/>
        <v>4.8436940209121015</v>
      </c>
    </row>
    <row r="49" spans="3:12" ht="12.75">
      <c r="C49">
        <v>1050</v>
      </c>
      <c r="J49">
        <f t="shared" si="0"/>
        <v>9.5E-08</v>
      </c>
      <c r="K49">
        <f t="shared" si="1"/>
        <v>54230624.49733727</v>
      </c>
      <c r="L49" s="2">
        <f t="shared" si="2"/>
        <v>5.151909327247041</v>
      </c>
    </row>
    <row r="50" spans="3:12" ht="12.75">
      <c r="C50">
        <v>1050</v>
      </c>
      <c r="J50">
        <f t="shared" si="0"/>
        <v>9.5E-08</v>
      </c>
      <c r="K50">
        <f t="shared" si="1"/>
        <v>54230624.49733727</v>
      </c>
      <c r="L50" s="2">
        <f t="shared" si="2"/>
        <v>5.151909327247041</v>
      </c>
    </row>
    <row r="51" spans="3:12" ht="12.75">
      <c r="C51">
        <v>1075</v>
      </c>
      <c r="J51">
        <f t="shared" si="0"/>
        <v>9.5E-08</v>
      </c>
      <c r="K51">
        <f t="shared" si="1"/>
        <v>57597769.89627945</v>
      </c>
      <c r="L51" s="2">
        <f t="shared" si="2"/>
        <v>5.471788140146548</v>
      </c>
    </row>
    <row r="52" spans="3:12" ht="12.75">
      <c r="C52">
        <v>1075</v>
      </c>
      <c r="J52">
        <f t="shared" si="0"/>
        <v>9.5E-08</v>
      </c>
      <c r="K52">
        <f t="shared" si="1"/>
        <v>57597769.89627945</v>
      </c>
      <c r="L52" s="2">
        <f t="shared" si="2"/>
        <v>5.471788140146548</v>
      </c>
    </row>
    <row r="53" spans="3:12" ht="12.75">
      <c r="C53">
        <v>1075</v>
      </c>
      <c r="J53">
        <f t="shared" si="0"/>
        <v>9.5E-08</v>
      </c>
      <c r="K53">
        <f t="shared" si="1"/>
        <v>57597769.89627945</v>
      </c>
      <c r="L53" s="2">
        <f t="shared" si="2"/>
        <v>5.471788140146548</v>
      </c>
    </row>
    <row r="54" spans="3:12" ht="12.75">
      <c r="C54">
        <v>1100</v>
      </c>
      <c r="J54">
        <f t="shared" si="0"/>
        <v>9.5E-08</v>
      </c>
      <c r="K54">
        <f aca="true" t="shared" si="3" ref="K54:K63">POWER(C54,2.56)</f>
        <v>61089317.620410115</v>
      </c>
      <c r="L54" s="2">
        <f aca="true" t="shared" si="4" ref="L54:L63">J54*K54</f>
        <v>5.803485173938961</v>
      </c>
    </row>
    <row r="55" spans="3:12" ht="12.75">
      <c r="C55">
        <v>1100</v>
      </c>
      <c r="J55">
        <f t="shared" si="0"/>
        <v>9.5E-08</v>
      </c>
      <c r="K55">
        <f t="shared" si="3"/>
        <v>61089317.620410115</v>
      </c>
      <c r="L55" s="2">
        <f t="shared" si="4"/>
        <v>5.803485173938961</v>
      </c>
    </row>
    <row r="56" spans="3:12" ht="12.75">
      <c r="C56">
        <v>1125</v>
      </c>
      <c r="J56">
        <f t="shared" si="0"/>
        <v>9.5E-08</v>
      </c>
      <c r="K56">
        <f t="shared" si="3"/>
        <v>64706879.65816233</v>
      </c>
      <c r="L56" s="2">
        <f t="shared" si="4"/>
        <v>6.147153567525422</v>
      </c>
    </row>
    <row r="57" spans="3:12" ht="12.75">
      <c r="C57">
        <v>1200</v>
      </c>
      <c r="J57">
        <f t="shared" si="0"/>
        <v>9.5E-08</v>
      </c>
      <c r="K57">
        <f t="shared" si="3"/>
        <v>76331533.92875357</v>
      </c>
      <c r="L57" s="2">
        <f t="shared" si="4"/>
        <v>7.2514957232315895</v>
      </c>
    </row>
    <row r="58" spans="3:12" ht="12.75">
      <c r="C58">
        <v>1200</v>
      </c>
      <c r="J58">
        <f t="shared" si="0"/>
        <v>9.5E-08</v>
      </c>
      <c r="K58">
        <f t="shared" si="3"/>
        <v>76331533.92875357</v>
      </c>
      <c r="L58" s="2">
        <f t="shared" si="4"/>
        <v>7.2514957232315895</v>
      </c>
    </row>
    <row r="59" spans="3:12" ht="12.75">
      <c r="C59">
        <v>1200</v>
      </c>
      <c r="J59">
        <f t="shared" si="0"/>
        <v>9.5E-08</v>
      </c>
      <c r="K59">
        <f t="shared" si="3"/>
        <v>76331533.92875357</v>
      </c>
      <c r="L59" s="2">
        <f t="shared" si="4"/>
        <v>7.2514957232315895</v>
      </c>
    </row>
    <row r="60" spans="3:12" ht="12.75">
      <c r="C60">
        <v>1225</v>
      </c>
      <c r="J60">
        <f t="shared" si="0"/>
        <v>9.5E-08</v>
      </c>
      <c r="K60">
        <f t="shared" si="3"/>
        <v>80468959.74717297</v>
      </c>
      <c r="L60" s="2">
        <f t="shared" si="4"/>
        <v>7.644551175981432</v>
      </c>
    </row>
    <row r="61" spans="3:12" ht="12.75">
      <c r="C61">
        <v>1225</v>
      </c>
      <c r="J61">
        <f t="shared" si="0"/>
        <v>9.5E-08</v>
      </c>
      <c r="K61">
        <f t="shared" si="3"/>
        <v>80468959.74717297</v>
      </c>
      <c r="L61" s="2">
        <f t="shared" si="4"/>
        <v>7.644551175981432</v>
      </c>
    </row>
    <row r="62" spans="3:12" ht="12.75">
      <c r="C62">
        <v>1275</v>
      </c>
      <c r="J62">
        <f t="shared" si="0"/>
        <v>9.5E-08</v>
      </c>
      <c r="K62">
        <f t="shared" si="3"/>
        <v>89146864.57505903</v>
      </c>
      <c r="L62" s="2">
        <f t="shared" si="4"/>
        <v>8.468952134630609</v>
      </c>
    </row>
    <row r="63" spans="3:12" ht="12.75">
      <c r="C63">
        <v>1475</v>
      </c>
      <c r="J63">
        <f t="shared" si="0"/>
        <v>9.5E-08</v>
      </c>
      <c r="K63">
        <f t="shared" si="3"/>
        <v>129451644.53022514</v>
      </c>
      <c r="L63" s="2">
        <f t="shared" si="4"/>
        <v>12.297906230371389</v>
      </c>
    </row>
    <row r="64" spans="3:12" ht="12.75">
      <c r="C64">
        <f>SUM(C1:C63)</f>
        <v>52600</v>
      </c>
      <c r="J64">
        <f>COUNT(J1:J63)</f>
        <v>63</v>
      </c>
      <c r="L64" s="2">
        <f>SUM(L1:L63)</f>
        <v>208.12946392928424</v>
      </c>
    </row>
    <row r="65" spans="2:12" ht="12.75">
      <c r="B65">
        <f>AVERAGE(C1:C63)</f>
        <v>834.9206349206349</v>
      </c>
      <c r="C65">
        <f>AVERAGE(C1:C63)</f>
        <v>834.9206349206349</v>
      </c>
      <c r="L65" s="2"/>
    </row>
    <row r="66" spans="3:12" ht="12.75">
      <c r="C66">
        <f>MEDIAN(C1:C63)</f>
        <v>750</v>
      </c>
      <c r="J66" t="s">
        <v>18</v>
      </c>
      <c r="L66">
        <f>L64/J64</f>
        <v>3.303642284591813</v>
      </c>
    </row>
    <row r="67" spans="3:12" ht="12.75">
      <c r="C67">
        <f>COUNT(C1:C63)</f>
        <v>63</v>
      </c>
      <c r="J67" t="s">
        <v>5</v>
      </c>
      <c r="L67" s="2"/>
    </row>
    <row r="68" spans="3:12" ht="12.75">
      <c r="C68">
        <f>STDEV(C1:C63)</f>
        <v>229.94300146377805</v>
      </c>
      <c r="L68">
        <v>3.30364</v>
      </c>
    </row>
    <row r="70" ht="12.75">
      <c r="C70" t="s">
        <v>18</v>
      </c>
    </row>
    <row r="71" ht="12.75">
      <c r="C71" t="s">
        <v>5</v>
      </c>
    </row>
    <row r="75" ht="12.75">
      <c r="B75" t="s">
        <v>7</v>
      </c>
    </row>
    <row r="77" spans="2:12" ht="12.75">
      <c r="B77" s="2" t="s">
        <v>12</v>
      </c>
      <c r="C77">
        <v>350</v>
      </c>
      <c r="E77">
        <v>1</v>
      </c>
      <c r="J77">
        <f aca="true" t="shared" si="5" ref="J77:J140">1.76*POWER(10,-6)</f>
        <v>1.7599999999999999E-06</v>
      </c>
      <c r="K77">
        <f aca="true" t="shared" si="6" ref="K77:K140">POWER(C77,2.11)</f>
        <v>233336.98050245896</v>
      </c>
      <c r="L77" s="2">
        <f>J77*K77</f>
        <v>0.41067308568432775</v>
      </c>
    </row>
    <row r="78" spans="2:12" ht="12.75">
      <c r="B78" s="2">
        <v>1997</v>
      </c>
      <c r="C78">
        <v>375</v>
      </c>
      <c r="J78">
        <f t="shared" si="5"/>
        <v>1.7599999999999999E-06</v>
      </c>
      <c r="K78">
        <f t="shared" si="6"/>
        <v>269901.92055895075</v>
      </c>
      <c r="L78" s="2">
        <f>J78*K78</f>
        <v>0.4750273801837533</v>
      </c>
    </row>
    <row r="79" spans="1:12" ht="12.75">
      <c r="A79" t="s">
        <v>0</v>
      </c>
      <c r="B79" t="s">
        <v>12</v>
      </c>
      <c r="C79">
        <v>375</v>
      </c>
      <c r="J79">
        <f t="shared" si="5"/>
        <v>1.7599999999999999E-06</v>
      </c>
      <c r="K79">
        <f t="shared" si="6"/>
        <v>269901.92055895075</v>
      </c>
      <c r="L79" s="2">
        <f>J79*K79</f>
        <v>0.4750273801837533</v>
      </c>
    </row>
    <row r="80" spans="1:12" ht="12.75">
      <c r="A80" t="s">
        <v>3</v>
      </c>
      <c r="C80">
        <v>425</v>
      </c>
      <c r="J80">
        <f t="shared" si="5"/>
        <v>1.7599999999999999E-06</v>
      </c>
      <c r="K80">
        <f t="shared" si="6"/>
        <v>351480.0199713545</v>
      </c>
      <c r="L80" s="2">
        <f>J80*K80</f>
        <v>0.6186048351495839</v>
      </c>
    </row>
    <row r="81" spans="1:12" ht="12.75">
      <c r="A81" s="1">
        <v>35626</v>
      </c>
      <c r="C81">
        <v>425</v>
      </c>
      <c r="J81">
        <f t="shared" si="5"/>
        <v>1.7599999999999999E-06</v>
      </c>
      <c r="K81">
        <f t="shared" si="6"/>
        <v>351480.0199713545</v>
      </c>
      <c r="L81" s="2">
        <f aca="true" t="shared" si="7" ref="L81:L144">J81*K81</f>
        <v>0.6186048351495839</v>
      </c>
    </row>
    <row r="82" spans="1:12" ht="12.75">
      <c r="A82" s="2" t="s">
        <v>6</v>
      </c>
      <c r="C82">
        <v>425</v>
      </c>
      <c r="J82">
        <f t="shared" si="5"/>
        <v>1.7599999999999999E-06</v>
      </c>
      <c r="K82">
        <f t="shared" si="6"/>
        <v>351480.0199713545</v>
      </c>
      <c r="L82" s="2">
        <f t="shared" si="7"/>
        <v>0.6186048351495839</v>
      </c>
    </row>
    <row r="83" spans="3:12" ht="12.75">
      <c r="C83">
        <v>450</v>
      </c>
      <c r="J83">
        <f t="shared" si="5"/>
        <v>1.7599999999999999E-06</v>
      </c>
      <c r="K83">
        <f t="shared" si="6"/>
        <v>396532.1493551032</v>
      </c>
      <c r="L83" s="2">
        <f t="shared" si="7"/>
        <v>0.6978965828649816</v>
      </c>
    </row>
    <row r="84" spans="3:12" ht="12.75">
      <c r="C84">
        <v>450</v>
      </c>
      <c r="J84">
        <f t="shared" si="5"/>
        <v>1.7599999999999999E-06</v>
      </c>
      <c r="K84">
        <f t="shared" si="6"/>
        <v>396532.1493551032</v>
      </c>
      <c r="L84" s="2">
        <f t="shared" si="7"/>
        <v>0.6978965828649816</v>
      </c>
    </row>
    <row r="85" spans="3:12" ht="12.75">
      <c r="C85">
        <v>450</v>
      </c>
      <c r="J85">
        <f t="shared" si="5"/>
        <v>1.7599999999999999E-06</v>
      </c>
      <c r="K85">
        <f t="shared" si="6"/>
        <v>396532.1493551032</v>
      </c>
      <c r="L85" s="2">
        <f t="shared" si="7"/>
        <v>0.6978965828649816</v>
      </c>
    </row>
    <row r="86" spans="3:12" ht="12.75">
      <c r="C86">
        <v>475</v>
      </c>
      <c r="J86">
        <f t="shared" si="5"/>
        <v>1.7599999999999999E-06</v>
      </c>
      <c r="K86">
        <f t="shared" si="6"/>
        <v>444450.61993852444</v>
      </c>
      <c r="L86" s="2">
        <f t="shared" si="7"/>
        <v>0.782233091091803</v>
      </c>
    </row>
    <row r="87" spans="3:12" ht="12.75">
      <c r="C87">
        <v>475</v>
      </c>
      <c r="J87">
        <f t="shared" si="5"/>
        <v>1.7599999999999999E-06</v>
      </c>
      <c r="K87">
        <f t="shared" si="6"/>
        <v>444450.61993852444</v>
      </c>
      <c r="L87" s="2">
        <f t="shared" si="7"/>
        <v>0.782233091091803</v>
      </c>
    </row>
    <row r="88" spans="3:12" ht="12.75">
      <c r="C88">
        <v>475</v>
      </c>
      <c r="J88">
        <f t="shared" si="5"/>
        <v>1.7599999999999999E-06</v>
      </c>
      <c r="K88">
        <f t="shared" si="6"/>
        <v>444450.61993852444</v>
      </c>
      <c r="L88" s="2">
        <f t="shared" si="7"/>
        <v>0.782233091091803</v>
      </c>
    </row>
    <row r="89" spans="3:12" ht="12.75">
      <c r="C89">
        <v>500</v>
      </c>
      <c r="J89">
        <f t="shared" si="5"/>
        <v>1.7599999999999999E-06</v>
      </c>
      <c r="K89">
        <f t="shared" si="6"/>
        <v>495252.5372267391</v>
      </c>
      <c r="L89" s="2">
        <f t="shared" si="7"/>
        <v>0.8716444655190607</v>
      </c>
    </row>
    <row r="90" spans="3:12" ht="12.75">
      <c r="C90">
        <v>500</v>
      </c>
      <c r="J90">
        <f t="shared" si="5"/>
        <v>1.7599999999999999E-06</v>
      </c>
      <c r="K90">
        <f t="shared" si="6"/>
        <v>495252.5372267391</v>
      </c>
      <c r="L90" s="2">
        <f t="shared" si="7"/>
        <v>0.8716444655190607</v>
      </c>
    </row>
    <row r="91" spans="3:12" ht="12.75">
      <c r="C91">
        <v>500</v>
      </c>
      <c r="J91">
        <f t="shared" si="5"/>
        <v>1.7599999999999999E-06</v>
      </c>
      <c r="K91">
        <f t="shared" si="6"/>
        <v>495252.5372267391</v>
      </c>
      <c r="L91" s="2">
        <f t="shared" si="7"/>
        <v>0.8716444655190607</v>
      </c>
    </row>
    <row r="92" spans="3:12" ht="12.75">
      <c r="C92">
        <v>500</v>
      </c>
      <c r="J92">
        <f t="shared" si="5"/>
        <v>1.7599999999999999E-06</v>
      </c>
      <c r="K92">
        <f t="shared" si="6"/>
        <v>495252.5372267391</v>
      </c>
      <c r="L92" s="2">
        <f t="shared" si="7"/>
        <v>0.8716444655190607</v>
      </c>
    </row>
    <row r="93" spans="3:12" ht="12.75">
      <c r="C93">
        <v>500</v>
      </c>
      <c r="J93">
        <f t="shared" si="5"/>
        <v>1.7599999999999999E-06</v>
      </c>
      <c r="K93">
        <f t="shared" si="6"/>
        <v>495252.5372267391</v>
      </c>
      <c r="L93" s="2">
        <f t="shared" si="7"/>
        <v>0.8716444655190607</v>
      </c>
    </row>
    <row r="94" spans="3:12" ht="12.75">
      <c r="C94">
        <v>525</v>
      </c>
      <c r="J94">
        <f t="shared" si="5"/>
        <v>1.7599999999999999E-06</v>
      </c>
      <c r="K94">
        <f t="shared" si="6"/>
        <v>548954.222762211</v>
      </c>
      <c r="L94" s="2">
        <f t="shared" si="7"/>
        <v>0.9661594320614912</v>
      </c>
    </row>
    <row r="95" spans="3:12" ht="12.75">
      <c r="C95">
        <v>550</v>
      </c>
      <c r="J95">
        <f t="shared" si="5"/>
        <v>1.7599999999999999E-06</v>
      </c>
      <c r="K95">
        <f t="shared" si="6"/>
        <v>605571.2867335895</v>
      </c>
      <c r="L95" s="2">
        <f t="shared" si="7"/>
        <v>1.0658054646511175</v>
      </c>
    </row>
    <row r="96" spans="3:12" ht="12.75">
      <c r="C96">
        <v>550</v>
      </c>
      <c r="J96">
        <f t="shared" si="5"/>
        <v>1.7599999999999999E-06</v>
      </c>
      <c r="K96">
        <f t="shared" si="6"/>
        <v>605571.2867335895</v>
      </c>
      <c r="L96" s="2">
        <f t="shared" si="7"/>
        <v>1.0658054646511175</v>
      </c>
    </row>
    <row r="97" spans="3:12" ht="12.75">
      <c r="C97">
        <v>550</v>
      </c>
      <c r="J97">
        <f t="shared" si="5"/>
        <v>1.7599999999999999E-06</v>
      </c>
      <c r="K97">
        <f t="shared" si="6"/>
        <v>605571.2867335895</v>
      </c>
      <c r="L97" s="2">
        <f t="shared" si="7"/>
        <v>1.0658054646511175</v>
      </c>
    </row>
    <row r="98" spans="3:12" ht="12.75">
      <c r="C98">
        <v>550</v>
      </c>
      <c r="J98">
        <f t="shared" si="5"/>
        <v>1.7599999999999999E-06</v>
      </c>
      <c r="K98">
        <f t="shared" si="6"/>
        <v>605571.2867335895</v>
      </c>
      <c r="L98" s="2">
        <f t="shared" si="7"/>
        <v>1.0658054646511175</v>
      </c>
    </row>
    <row r="99" spans="3:12" ht="12.75">
      <c r="C99">
        <v>550</v>
      </c>
      <c r="J99">
        <f t="shared" si="5"/>
        <v>1.7599999999999999E-06</v>
      </c>
      <c r="K99">
        <f t="shared" si="6"/>
        <v>605571.2867335895</v>
      </c>
      <c r="L99" s="2">
        <f t="shared" si="7"/>
        <v>1.0658054646511175</v>
      </c>
    </row>
    <row r="100" spans="3:12" ht="12.75">
      <c r="C100">
        <v>550</v>
      </c>
      <c r="J100">
        <f t="shared" si="5"/>
        <v>1.7599999999999999E-06</v>
      </c>
      <c r="K100">
        <f t="shared" si="6"/>
        <v>605571.2867335895</v>
      </c>
      <c r="L100" s="2">
        <f t="shared" si="7"/>
        <v>1.0658054646511175</v>
      </c>
    </row>
    <row r="101" spans="3:12" ht="12.75">
      <c r="C101">
        <v>550</v>
      </c>
      <c r="J101">
        <f t="shared" si="5"/>
        <v>1.7599999999999999E-06</v>
      </c>
      <c r="K101">
        <f t="shared" si="6"/>
        <v>605571.2867335895</v>
      </c>
      <c r="L101" s="2">
        <f t="shared" si="7"/>
        <v>1.0658054646511175</v>
      </c>
    </row>
    <row r="102" spans="3:12" ht="12.75">
      <c r="C102">
        <v>550</v>
      </c>
      <c r="J102">
        <f t="shared" si="5"/>
        <v>1.7599999999999999E-06</v>
      </c>
      <c r="K102">
        <f t="shared" si="6"/>
        <v>605571.2867335895</v>
      </c>
      <c r="L102" s="2">
        <f t="shared" si="7"/>
        <v>1.0658054646511175</v>
      </c>
    </row>
    <row r="103" spans="3:12" ht="12.75">
      <c r="C103">
        <v>575</v>
      </c>
      <c r="J103">
        <f t="shared" si="5"/>
        <v>1.7599999999999999E-06</v>
      </c>
      <c r="K103">
        <f t="shared" si="6"/>
        <v>665118.6907763834</v>
      </c>
      <c r="L103" s="2">
        <f t="shared" si="7"/>
        <v>1.1706088957664347</v>
      </c>
    </row>
    <row r="104" spans="3:12" ht="12.75">
      <c r="C104">
        <v>575</v>
      </c>
      <c r="J104">
        <f t="shared" si="5"/>
        <v>1.7599999999999999E-06</v>
      </c>
      <c r="K104">
        <f t="shared" si="6"/>
        <v>665118.6907763834</v>
      </c>
      <c r="L104" s="2">
        <f t="shared" si="7"/>
        <v>1.1706088957664347</v>
      </c>
    </row>
    <row r="105" spans="3:12" ht="12.75">
      <c r="C105">
        <v>575</v>
      </c>
      <c r="J105">
        <f t="shared" si="5"/>
        <v>1.7599999999999999E-06</v>
      </c>
      <c r="K105">
        <f t="shared" si="6"/>
        <v>665118.6907763834</v>
      </c>
      <c r="L105" s="2">
        <f t="shared" si="7"/>
        <v>1.1706088957664347</v>
      </c>
    </row>
    <row r="106" spans="3:12" ht="12.75">
      <c r="C106">
        <v>575</v>
      </c>
      <c r="J106">
        <f t="shared" si="5"/>
        <v>1.7599999999999999E-06</v>
      </c>
      <c r="K106">
        <f t="shared" si="6"/>
        <v>665118.6907763834</v>
      </c>
      <c r="L106" s="2">
        <f t="shared" si="7"/>
        <v>1.1706088957664347</v>
      </c>
    </row>
    <row r="107" spans="3:12" ht="12.75">
      <c r="C107">
        <v>575</v>
      </c>
      <c r="J107">
        <f t="shared" si="5"/>
        <v>1.7599999999999999E-06</v>
      </c>
      <c r="K107">
        <f t="shared" si="6"/>
        <v>665118.6907763834</v>
      </c>
      <c r="L107" s="2">
        <f t="shared" si="7"/>
        <v>1.1706088957664347</v>
      </c>
    </row>
    <row r="108" spans="3:12" ht="12.75">
      <c r="C108">
        <v>575</v>
      </c>
      <c r="J108">
        <f t="shared" si="5"/>
        <v>1.7599999999999999E-06</v>
      </c>
      <c r="K108">
        <f t="shared" si="6"/>
        <v>665118.6907763834</v>
      </c>
      <c r="L108" s="2">
        <f t="shared" si="7"/>
        <v>1.1706088957664347</v>
      </c>
    </row>
    <row r="109" spans="3:12" ht="12.75">
      <c r="C109">
        <v>575</v>
      </c>
      <c r="J109">
        <f t="shared" si="5"/>
        <v>1.7599999999999999E-06</v>
      </c>
      <c r="K109">
        <f t="shared" si="6"/>
        <v>665118.6907763834</v>
      </c>
      <c r="L109" s="2">
        <f t="shared" si="7"/>
        <v>1.1706088957664347</v>
      </c>
    </row>
    <row r="110" spans="3:12" ht="12.75">
      <c r="C110">
        <v>575</v>
      </c>
      <c r="J110">
        <f t="shared" si="5"/>
        <v>1.7599999999999999E-06</v>
      </c>
      <c r="K110">
        <f t="shared" si="6"/>
        <v>665118.6907763834</v>
      </c>
      <c r="L110" s="2">
        <f t="shared" si="7"/>
        <v>1.1706088957664347</v>
      </c>
    </row>
    <row r="111" spans="3:12" ht="12.75">
      <c r="C111">
        <v>600</v>
      </c>
      <c r="J111">
        <f t="shared" si="5"/>
        <v>1.7599999999999999E-06</v>
      </c>
      <c r="K111">
        <f t="shared" si="6"/>
        <v>727610.8026700546</v>
      </c>
      <c r="L111" s="2">
        <f t="shared" si="7"/>
        <v>1.280595012699296</v>
      </c>
    </row>
    <row r="112" spans="3:12" ht="12.75">
      <c r="C112">
        <v>600</v>
      </c>
      <c r="J112">
        <f t="shared" si="5"/>
        <v>1.7599999999999999E-06</v>
      </c>
      <c r="K112">
        <f t="shared" si="6"/>
        <v>727610.8026700546</v>
      </c>
      <c r="L112" s="2">
        <f t="shared" si="7"/>
        <v>1.280595012699296</v>
      </c>
    </row>
    <row r="113" spans="3:12" ht="12.75">
      <c r="C113">
        <v>600</v>
      </c>
      <c r="J113">
        <f t="shared" si="5"/>
        <v>1.7599999999999999E-06</v>
      </c>
      <c r="K113">
        <f t="shared" si="6"/>
        <v>727610.8026700546</v>
      </c>
      <c r="L113" s="2">
        <f t="shared" si="7"/>
        <v>1.280595012699296</v>
      </c>
    </row>
    <row r="114" spans="3:12" ht="12.75">
      <c r="C114">
        <v>600</v>
      </c>
      <c r="J114">
        <f t="shared" si="5"/>
        <v>1.7599999999999999E-06</v>
      </c>
      <c r="K114">
        <f t="shared" si="6"/>
        <v>727610.8026700546</v>
      </c>
      <c r="L114" s="2">
        <f t="shared" si="7"/>
        <v>1.280595012699296</v>
      </c>
    </row>
    <row r="115" spans="3:12" ht="12.75">
      <c r="C115">
        <v>600</v>
      </c>
      <c r="J115">
        <f t="shared" si="5"/>
        <v>1.7599999999999999E-06</v>
      </c>
      <c r="K115">
        <f t="shared" si="6"/>
        <v>727610.8026700546</v>
      </c>
      <c r="L115" s="2">
        <f t="shared" si="7"/>
        <v>1.280595012699296</v>
      </c>
    </row>
    <row r="116" spans="3:12" ht="12.75">
      <c r="C116">
        <v>600</v>
      </c>
      <c r="J116">
        <f t="shared" si="5"/>
        <v>1.7599999999999999E-06</v>
      </c>
      <c r="K116">
        <f t="shared" si="6"/>
        <v>727610.8026700546</v>
      </c>
      <c r="L116" s="2">
        <f t="shared" si="7"/>
        <v>1.280595012699296</v>
      </c>
    </row>
    <row r="117" spans="3:12" ht="12.75">
      <c r="C117">
        <v>600</v>
      </c>
      <c r="J117">
        <f t="shared" si="5"/>
        <v>1.7599999999999999E-06</v>
      </c>
      <c r="K117">
        <f t="shared" si="6"/>
        <v>727610.8026700546</v>
      </c>
      <c r="L117" s="2">
        <f t="shared" si="7"/>
        <v>1.280595012699296</v>
      </c>
    </row>
    <row r="118" spans="3:12" ht="12.75">
      <c r="C118">
        <v>600</v>
      </c>
      <c r="J118">
        <f t="shared" si="5"/>
        <v>1.7599999999999999E-06</v>
      </c>
      <c r="K118">
        <f t="shared" si="6"/>
        <v>727610.8026700546</v>
      </c>
      <c r="L118" s="2">
        <f t="shared" si="7"/>
        <v>1.280595012699296</v>
      </c>
    </row>
    <row r="119" spans="3:12" ht="12.75">
      <c r="C119">
        <v>600</v>
      </c>
      <c r="J119">
        <f t="shared" si="5"/>
        <v>1.7599999999999999E-06</v>
      </c>
      <c r="K119">
        <f t="shared" si="6"/>
        <v>727610.8026700546</v>
      </c>
      <c r="L119" s="2">
        <f t="shared" si="7"/>
        <v>1.280595012699296</v>
      </c>
    </row>
    <row r="120" spans="3:12" ht="12.75">
      <c r="C120">
        <v>600</v>
      </c>
      <c r="J120">
        <f t="shared" si="5"/>
        <v>1.7599999999999999E-06</v>
      </c>
      <c r="K120">
        <f t="shared" si="6"/>
        <v>727610.8026700546</v>
      </c>
      <c r="L120" s="2">
        <f t="shared" si="7"/>
        <v>1.280595012699296</v>
      </c>
    </row>
    <row r="121" spans="3:12" ht="12.75">
      <c r="C121">
        <v>625</v>
      </c>
      <c r="J121">
        <f t="shared" si="5"/>
        <v>1.7599999999999999E-06</v>
      </c>
      <c r="K121">
        <f t="shared" si="6"/>
        <v>793061.4442795</v>
      </c>
      <c r="L121" s="2">
        <f t="shared" si="7"/>
        <v>1.39578814193192</v>
      </c>
    </row>
    <row r="122" spans="3:12" ht="12.75">
      <c r="C122">
        <v>625</v>
      </c>
      <c r="J122">
        <f t="shared" si="5"/>
        <v>1.7599999999999999E-06</v>
      </c>
      <c r="K122">
        <f t="shared" si="6"/>
        <v>793061.4442795</v>
      </c>
      <c r="L122" s="2">
        <f t="shared" si="7"/>
        <v>1.39578814193192</v>
      </c>
    </row>
    <row r="123" spans="3:12" ht="12.75">
      <c r="C123">
        <v>625</v>
      </c>
      <c r="J123">
        <f t="shared" si="5"/>
        <v>1.7599999999999999E-06</v>
      </c>
      <c r="K123">
        <f t="shared" si="6"/>
        <v>793061.4442795</v>
      </c>
      <c r="L123" s="2">
        <f t="shared" si="7"/>
        <v>1.39578814193192</v>
      </c>
    </row>
    <row r="124" spans="3:12" ht="12.75">
      <c r="C124">
        <v>625</v>
      </c>
      <c r="J124">
        <f t="shared" si="5"/>
        <v>1.7599999999999999E-06</v>
      </c>
      <c r="K124">
        <f t="shared" si="6"/>
        <v>793061.4442795</v>
      </c>
      <c r="L124" s="2">
        <f t="shared" si="7"/>
        <v>1.39578814193192</v>
      </c>
    </row>
    <row r="125" spans="3:12" ht="12.75">
      <c r="C125">
        <v>625</v>
      </c>
      <c r="J125">
        <f t="shared" si="5"/>
        <v>1.7599999999999999E-06</v>
      </c>
      <c r="K125">
        <f t="shared" si="6"/>
        <v>793061.4442795</v>
      </c>
      <c r="L125" s="2">
        <f t="shared" si="7"/>
        <v>1.39578814193192</v>
      </c>
    </row>
    <row r="126" spans="3:12" ht="12.75">
      <c r="C126">
        <v>625</v>
      </c>
      <c r="J126">
        <f t="shared" si="5"/>
        <v>1.7599999999999999E-06</v>
      </c>
      <c r="K126">
        <f t="shared" si="6"/>
        <v>793061.4442795</v>
      </c>
      <c r="L126" s="2">
        <f t="shared" si="7"/>
        <v>1.39578814193192</v>
      </c>
    </row>
    <row r="127" spans="3:12" ht="12.75">
      <c r="C127">
        <v>625</v>
      </c>
      <c r="J127">
        <f t="shared" si="5"/>
        <v>1.7599999999999999E-06</v>
      </c>
      <c r="K127">
        <f t="shared" si="6"/>
        <v>793061.4442795</v>
      </c>
      <c r="L127" s="2">
        <f t="shared" si="7"/>
        <v>1.39578814193192</v>
      </c>
    </row>
    <row r="128" spans="3:12" ht="12.75">
      <c r="C128">
        <v>625</v>
      </c>
      <c r="J128">
        <f t="shared" si="5"/>
        <v>1.7599999999999999E-06</v>
      </c>
      <c r="K128">
        <f t="shared" si="6"/>
        <v>793061.4442795</v>
      </c>
      <c r="L128" s="2">
        <f t="shared" si="7"/>
        <v>1.39578814193192</v>
      </c>
    </row>
    <row r="129" spans="3:12" ht="12.75">
      <c r="C129">
        <v>650</v>
      </c>
      <c r="J129">
        <f t="shared" si="5"/>
        <v>1.7599999999999999E-06</v>
      </c>
      <c r="K129">
        <f t="shared" si="6"/>
        <v>861483.9338184447</v>
      </c>
      <c r="L129" s="2">
        <f t="shared" si="7"/>
        <v>1.5162117235204626</v>
      </c>
    </row>
    <row r="130" spans="3:12" ht="12.75">
      <c r="C130">
        <v>650</v>
      </c>
      <c r="J130">
        <f t="shared" si="5"/>
        <v>1.7599999999999999E-06</v>
      </c>
      <c r="K130">
        <f t="shared" si="6"/>
        <v>861483.9338184447</v>
      </c>
      <c r="L130" s="2">
        <f t="shared" si="7"/>
        <v>1.5162117235204626</v>
      </c>
    </row>
    <row r="131" spans="3:12" ht="12.75">
      <c r="C131">
        <v>650</v>
      </c>
      <c r="J131">
        <f t="shared" si="5"/>
        <v>1.7599999999999999E-06</v>
      </c>
      <c r="K131">
        <f t="shared" si="6"/>
        <v>861483.9338184447</v>
      </c>
      <c r="L131" s="2">
        <f t="shared" si="7"/>
        <v>1.5162117235204626</v>
      </c>
    </row>
    <row r="132" spans="3:12" ht="12.75">
      <c r="C132">
        <v>650</v>
      </c>
      <c r="J132">
        <f t="shared" si="5"/>
        <v>1.7599999999999999E-06</v>
      </c>
      <c r="K132">
        <f t="shared" si="6"/>
        <v>861483.9338184447</v>
      </c>
      <c r="L132" s="2">
        <f t="shared" si="7"/>
        <v>1.5162117235204626</v>
      </c>
    </row>
    <row r="133" spans="3:12" ht="12.75">
      <c r="C133">
        <v>650</v>
      </c>
      <c r="J133">
        <f t="shared" si="5"/>
        <v>1.7599999999999999E-06</v>
      </c>
      <c r="K133">
        <f t="shared" si="6"/>
        <v>861483.9338184447</v>
      </c>
      <c r="L133" s="2">
        <f t="shared" si="7"/>
        <v>1.5162117235204626</v>
      </c>
    </row>
    <row r="134" spans="3:12" ht="12.75">
      <c r="C134">
        <v>675</v>
      </c>
      <c r="J134">
        <f t="shared" si="5"/>
        <v>1.7599999999999999E-06</v>
      </c>
      <c r="K134">
        <f t="shared" si="6"/>
        <v>932891.1233046752</v>
      </c>
      <c r="L134" s="2">
        <f t="shared" si="7"/>
        <v>1.6418883770162283</v>
      </c>
    </row>
    <row r="135" spans="3:12" ht="12.75">
      <c r="C135">
        <v>675</v>
      </c>
      <c r="J135">
        <f t="shared" si="5"/>
        <v>1.7599999999999999E-06</v>
      </c>
      <c r="K135">
        <f t="shared" si="6"/>
        <v>932891.1233046752</v>
      </c>
      <c r="L135" s="2">
        <f t="shared" si="7"/>
        <v>1.6418883770162283</v>
      </c>
    </row>
    <row r="136" spans="2:12" ht="12.75">
      <c r="B136" t="s">
        <v>12</v>
      </c>
      <c r="C136">
        <v>675</v>
      </c>
      <c r="J136">
        <f t="shared" si="5"/>
        <v>1.7599999999999999E-06</v>
      </c>
      <c r="K136">
        <f t="shared" si="6"/>
        <v>932891.1233046752</v>
      </c>
      <c r="L136" s="2">
        <f t="shared" si="7"/>
        <v>1.6418883770162283</v>
      </c>
    </row>
    <row r="137" spans="3:12" ht="12.75">
      <c r="C137">
        <v>675</v>
      </c>
      <c r="J137">
        <f t="shared" si="5"/>
        <v>1.7599999999999999E-06</v>
      </c>
      <c r="K137">
        <f t="shared" si="6"/>
        <v>932891.1233046752</v>
      </c>
      <c r="L137" s="2">
        <f t="shared" si="7"/>
        <v>1.6418883770162283</v>
      </c>
    </row>
    <row r="138" spans="3:12" ht="12.75">
      <c r="C138">
        <v>675</v>
      </c>
      <c r="J138">
        <f t="shared" si="5"/>
        <v>1.7599999999999999E-06</v>
      </c>
      <c r="K138">
        <f t="shared" si="6"/>
        <v>932891.1233046752</v>
      </c>
      <c r="L138" s="2">
        <f t="shared" si="7"/>
        <v>1.6418883770162283</v>
      </c>
    </row>
    <row r="139" spans="3:12" ht="12.75">
      <c r="C139">
        <v>675</v>
      </c>
      <c r="J139">
        <f t="shared" si="5"/>
        <v>1.7599999999999999E-06</v>
      </c>
      <c r="K139">
        <f t="shared" si="6"/>
        <v>932891.1233046752</v>
      </c>
      <c r="L139" s="2">
        <f t="shared" si="7"/>
        <v>1.6418883770162283</v>
      </c>
    </row>
    <row r="140" spans="3:12" ht="12.75">
      <c r="C140">
        <v>700</v>
      </c>
      <c r="J140">
        <f t="shared" si="5"/>
        <v>1.7599999999999999E-06</v>
      </c>
      <c r="K140">
        <f t="shared" si="6"/>
        <v>1007295.4319157472</v>
      </c>
      <c r="L140" s="2">
        <f t="shared" si="7"/>
        <v>1.772839960171715</v>
      </c>
    </row>
    <row r="141" spans="3:12" ht="12.75">
      <c r="C141">
        <v>700</v>
      </c>
      <c r="J141">
        <f aca="true" t="shared" si="8" ref="J141:J153">1.76*POWER(10,-6)</f>
        <v>1.7599999999999999E-06</v>
      </c>
      <c r="K141">
        <f aca="true" t="shared" si="9" ref="K141:K153">POWER(C141,2.11)</f>
        <v>1007295.4319157472</v>
      </c>
      <c r="L141" s="2">
        <f t="shared" si="7"/>
        <v>1.772839960171715</v>
      </c>
    </row>
    <row r="142" spans="3:12" ht="12.75">
      <c r="C142">
        <v>700</v>
      </c>
      <c r="J142">
        <f t="shared" si="8"/>
        <v>1.7599999999999999E-06</v>
      </c>
      <c r="K142">
        <f t="shared" si="9"/>
        <v>1007295.4319157472</v>
      </c>
      <c r="L142" s="2">
        <f t="shared" si="7"/>
        <v>1.772839960171715</v>
      </c>
    </row>
    <row r="143" spans="3:12" ht="12.75">
      <c r="C143">
        <v>700</v>
      </c>
      <c r="J143">
        <f t="shared" si="8"/>
        <v>1.7599999999999999E-06</v>
      </c>
      <c r="K143">
        <f t="shared" si="9"/>
        <v>1007295.4319157472</v>
      </c>
      <c r="L143" s="2">
        <f t="shared" si="7"/>
        <v>1.772839960171715</v>
      </c>
    </row>
    <row r="144" spans="3:12" ht="12.75">
      <c r="C144">
        <v>700</v>
      </c>
      <c r="J144">
        <f t="shared" si="8"/>
        <v>1.7599999999999999E-06</v>
      </c>
      <c r="K144">
        <f t="shared" si="9"/>
        <v>1007295.4319157472</v>
      </c>
      <c r="L144" s="2">
        <f t="shared" si="7"/>
        <v>1.772839960171715</v>
      </c>
    </row>
    <row r="145" spans="3:12" ht="12.75">
      <c r="C145">
        <v>700</v>
      </c>
      <c r="J145">
        <f t="shared" si="8"/>
        <v>1.7599999999999999E-06</v>
      </c>
      <c r="K145">
        <f t="shared" si="9"/>
        <v>1007295.4319157472</v>
      </c>
      <c r="L145" s="2">
        <f aca="true" t="shared" si="10" ref="L145:L153">J145*K145</f>
        <v>1.772839960171715</v>
      </c>
    </row>
    <row r="146" spans="3:12" ht="12.75">
      <c r="C146">
        <v>700</v>
      </c>
      <c r="J146">
        <f t="shared" si="8"/>
        <v>1.7599999999999999E-06</v>
      </c>
      <c r="K146">
        <f t="shared" si="9"/>
        <v>1007295.4319157472</v>
      </c>
      <c r="L146" s="2">
        <f t="shared" si="10"/>
        <v>1.772839960171715</v>
      </c>
    </row>
    <row r="147" spans="3:12" ht="12.75">
      <c r="C147">
        <v>700</v>
      </c>
      <c r="J147">
        <f t="shared" si="8"/>
        <v>1.7599999999999999E-06</v>
      </c>
      <c r="K147">
        <f t="shared" si="9"/>
        <v>1007295.4319157472</v>
      </c>
      <c r="L147" s="2">
        <f t="shared" si="10"/>
        <v>1.772839960171715</v>
      </c>
    </row>
    <row r="148" spans="3:12" ht="12.75">
      <c r="C148">
        <v>700</v>
      </c>
      <c r="J148">
        <f t="shared" si="8"/>
        <v>1.7599999999999999E-06</v>
      </c>
      <c r="K148">
        <f t="shared" si="9"/>
        <v>1007295.4319157472</v>
      </c>
      <c r="L148" s="2">
        <f t="shared" si="10"/>
        <v>1.772839960171715</v>
      </c>
    </row>
    <row r="149" spans="3:12" ht="12.75">
      <c r="C149">
        <v>700</v>
      </c>
      <c r="J149">
        <f t="shared" si="8"/>
        <v>1.7599999999999999E-06</v>
      </c>
      <c r="K149">
        <f t="shared" si="9"/>
        <v>1007295.4319157472</v>
      </c>
      <c r="L149" s="2">
        <f t="shared" si="10"/>
        <v>1.772839960171715</v>
      </c>
    </row>
    <row r="150" spans="1:12" ht="12.75">
      <c r="A150" t="s">
        <v>16</v>
      </c>
      <c r="C150">
        <v>700</v>
      </c>
      <c r="J150">
        <f t="shared" si="8"/>
        <v>1.7599999999999999E-06</v>
      </c>
      <c r="K150">
        <f t="shared" si="9"/>
        <v>1007295.4319157472</v>
      </c>
      <c r="L150" s="2">
        <f t="shared" si="10"/>
        <v>1.772839960171715</v>
      </c>
    </row>
    <row r="151" spans="1:12" ht="12.75">
      <c r="A151" t="s">
        <v>17</v>
      </c>
      <c r="C151">
        <v>700</v>
      </c>
      <c r="J151">
        <f t="shared" si="8"/>
        <v>1.7599999999999999E-06</v>
      </c>
      <c r="K151">
        <f t="shared" si="9"/>
        <v>1007295.4319157472</v>
      </c>
      <c r="L151" s="2">
        <f t="shared" si="10"/>
        <v>1.772839960171715</v>
      </c>
    </row>
    <row r="152" spans="3:12" ht="12.75">
      <c r="C152">
        <v>725</v>
      </c>
      <c r="J152">
        <f t="shared" si="8"/>
        <v>1.7599999999999999E-06</v>
      </c>
      <c r="K152">
        <f t="shared" si="9"/>
        <v>1084708.875827333</v>
      </c>
      <c r="L152" s="2">
        <f t="shared" si="10"/>
        <v>1.9090876214561059</v>
      </c>
    </row>
    <row r="153" spans="3:12" ht="12.75">
      <c r="C153">
        <v>775</v>
      </c>
      <c r="H153" t="s">
        <v>7</v>
      </c>
      <c r="J153">
        <f t="shared" si="8"/>
        <v>1.7599999999999999E-06</v>
      </c>
      <c r="K153">
        <f t="shared" si="9"/>
        <v>1248609.377427983</v>
      </c>
      <c r="L153" s="2">
        <f t="shared" si="10"/>
        <v>2.19755250427325</v>
      </c>
    </row>
    <row r="154" spans="2:12" ht="12.75">
      <c r="B154">
        <f>45375/77</f>
        <v>589.2857142857143</v>
      </c>
      <c r="C154">
        <f>SUM(C77:C153)</f>
        <v>45375</v>
      </c>
      <c r="J154">
        <f>COUNT(J77:J153)</f>
        <v>77</v>
      </c>
      <c r="L154" s="2">
        <f>SUM(L77:L153)</f>
        <v>97.65799180630597</v>
      </c>
    </row>
    <row r="155" spans="2:12" ht="12.75">
      <c r="B155" t="s">
        <v>8</v>
      </c>
      <c r="C155">
        <f>AVERAGE(C77:C153)</f>
        <v>589.2857142857143</v>
      </c>
      <c r="H155" s="2" t="s">
        <v>12</v>
      </c>
      <c r="L155" s="2">
        <f>L154/J154</f>
        <v>1.2682856078741036</v>
      </c>
    </row>
    <row r="156" spans="2:8" ht="12.75">
      <c r="B156" t="s">
        <v>9</v>
      </c>
      <c r="C156">
        <f>MEDIAN(C77:C153)</f>
        <v>600</v>
      </c>
      <c r="H156" s="2">
        <v>1997</v>
      </c>
    </row>
    <row r="157" spans="2:12" ht="12.75">
      <c r="B157" t="s">
        <v>10</v>
      </c>
      <c r="C157">
        <f>COUNT(C77:C153)</f>
        <v>77</v>
      </c>
      <c r="L157">
        <v>1.2683</v>
      </c>
    </row>
    <row r="158" spans="2:3" ht="12.75">
      <c r="B158" t="s">
        <v>11</v>
      </c>
      <c r="C158">
        <f>STDEV(C77:C153)</f>
        <v>93.13867097009259</v>
      </c>
    </row>
    <row r="161" spans="1:12" ht="12.75">
      <c r="A161" t="s">
        <v>20</v>
      </c>
      <c r="C161">
        <v>400</v>
      </c>
      <c r="J161">
        <f aca="true" t="shared" si="11" ref="J161:J175">7.9*POWER(10,-7)</f>
        <v>7.9E-07</v>
      </c>
      <c r="K161">
        <f aca="true" t="shared" si="12" ref="K161:K175">POWER(C161,2.33)</f>
        <v>1155579.3694738944</v>
      </c>
      <c r="L161" s="2">
        <f>J161*K161</f>
        <v>0.9129077018843765</v>
      </c>
    </row>
    <row r="162" spans="3:12" ht="12.75">
      <c r="C162">
        <v>450</v>
      </c>
      <c r="J162">
        <f t="shared" si="11"/>
        <v>7.9E-07</v>
      </c>
      <c r="K162">
        <f t="shared" si="12"/>
        <v>1520495.5627942975</v>
      </c>
      <c r="L162" s="2">
        <f aca="true" t="shared" si="13" ref="L162:L175">J162*K162</f>
        <v>1.2011914946074949</v>
      </c>
    </row>
    <row r="163" spans="3:12" ht="12.75">
      <c r="C163">
        <v>450</v>
      </c>
      <c r="J163">
        <f t="shared" si="11"/>
        <v>7.9E-07</v>
      </c>
      <c r="K163">
        <f t="shared" si="12"/>
        <v>1520495.5627942975</v>
      </c>
      <c r="L163" s="2">
        <f t="shared" si="13"/>
        <v>1.2011914946074949</v>
      </c>
    </row>
    <row r="164" spans="3:12" ht="12.75">
      <c r="C164">
        <v>450</v>
      </c>
      <c r="J164">
        <f t="shared" si="11"/>
        <v>7.9E-07</v>
      </c>
      <c r="K164">
        <f t="shared" si="12"/>
        <v>1520495.5627942975</v>
      </c>
      <c r="L164" s="2">
        <f t="shared" si="13"/>
        <v>1.2011914946074949</v>
      </c>
    </row>
    <row r="165" spans="3:12" ht="12.75">
      <c r="C165">
        <v>450</v>
      </c>
      <c r="J165">
        <f t="shared" si="11"/>
        <v>7.9E-07</v>
      </c>
      <c r="K165">
        <f t="shared" si="12"/>
        <v>1520495.5627942975</v>
      </c>
      <c r="L165" s="2">
        <f t="shared" si="13"/>
        <v>1.2011914946074949</v>
      </c>
    </row>
    <row r="166" spans="3:12" ht="12.75">
      <c r="C166">
        <v>475</v>
      </c>
      <c r="H166" s="2" t="s">
        <v>12</v>
      </c>
      <c r="J166">
        <f t="shared" si="11"/>
        <v>7.9E-07</v>
      </c>
      <c r="K166">
        <f t="shared" si="12"/>
        <v>1724630.6910828366</v>
      </c>
      <c r="L166" s="2">
        <f t="shared" si="13"/>
        <v>1.3624582459554408</v>
      </c>
    </row>
    <row r="167" spans="3:12" ht="12.75">
      <c r="C167">
        <v>475</v>
      </c>
      <c r="H167" s="2">
        <v>1997</v>
      </c>
      <c r="J167">
        <f t="shared" si="11"/>
        <v>7.9E-07</v>
      </c>
      <c r="K167">
        <f t="shared" si="12"/>
        <v>1724630.6910828366</v>
      </c>
      <c r="L167" s="2">
        <f t="shared" si="13"/>
        <v>1.3624582459554408</v>
      </c>
    </row>
    <row r="168" spans="3:12" ht="12.75">
      <c r="C168">
        <v>475</v>
      </c>
      <c r="J168">
        <f t="shared" si="11"/>
        <v>7.9E-07</v>
      </c>
      <c r="K168">
        <f t="shared" si="12"/>
        <v>1724630.6910828366</v>
      </c>
      <c r="L168" s="2">
        <f t="shared" si="13"/>
        <v>1.3624582459554408</v>
      </c>
    </row>
    <row r="169" spans="3:12" ht="12.75">
      <c r="C169">
        <v>500</v>
      </c>
      <c r="J169">
        <f t="shared" si="11"/>
        <v>7.9E-07</v>
      </c>
      <c r="K169">
        <f t="shared" si="12"/>
        <v>1943569.6563840348</v>
      </c>
      <c r="L169" s="2">
        <f t="shared" si="13"/>
        <v>1.5354200285433874</v>
      </c>
    </row>
    <row r="170" spans="3:12" ht="12.75">
      <c r="C170">
        <v>500</v>
      </c>
      <c r="J170">
        <f t="shared" si="11"/>
        <v>7.9E-07</v>
      </c>
      <c r="K170">
        <f t="shared" si="12"/>
        <v>1943569.6563840348</v>
      </c>
      <c r="L170" s="2">
        <f t="shared" si="13"/>
        <v>1.5354200285433874</v>
      </c>
    </row>
    <row r="171" spans="3:12" ht="12.75">
      <c r="C171">
        <v>500</v>
      </c>
      <c r="J171">
        <f t="shared" si="11"/>
        <v>7.9E-07</v>
      </c>
      <c r="K171">
        <f t="shared" si="12"/>
        <v>1943569.6563840348</v>
      </c>
      <c r="L171" s="2">
        <f t="shared" si="13"/>
        <v>1.5354200285433874</v>
      </c>
    </row>
    <row r="172" spans="3:12" ht="12.75">
      <c r="C172">
        <v>550</v>
      </c>
      <c r="J172">
        <f t="shared" si="11"/>
        <v>7.9E-07</v>
      </c>
      <c r="K172">
        <f t="shared" si="12"/>
        <v>2426861.916266075</v>
      </c>
      <c r="L172" s="2">
        <f t="shared" si="13"/>
        <v>1.917220913850199</v>
      </c>
    </row>
    <row r="173" spans="3:12" ht="12.75">
      <c r="C173">
        <v>575</v>
      </c>
      <c r="H173" t="s">
        <v>20</v>
      </c>
      <c r="J173">
        <f t="shared" si="11"/>
        <v>7.9E-07</v>
      </c>
      <c r="K173">
        <f t="shared" si="12"/>
        <v>2691696.427655364</v>
      </c>
      <c r="L173" s="2">
        <f t="shared" si="13"/>
        <v>2.1264401778477375</v>
      </c>
    </row>
    <row r="174" spans="3:12" ht="12.75">
      <c r="C174">
        <v>575</v>
      </c>
      <c r="J174">
        <f t="shared" si="11"/>
        <v>7.9E-07</v>
      </c>
      <c r="K174">
        <f t="shared" si="12"/>
        <v>2691696.427655364</v>
      </c>
      <c r="L174" s="2">
        <f t="shared" si="13"/>
        <v>2.1264401778477375</v>
      </c>
    </row>
    <row r="175" spans="3:12" ht="12.75">
      <c r="C175">
        <v>800</v>
      </c>
      <c r="J175">
        <f t="shared" si="11"/>
        <v>7.9E-07</v>
      </c>
      <c r="K175">
        <f t="shared" si="12"/>
        <v>5810314.891000742</v>
      </c>
      <c r="L175" s="2">
        <f t="shared" si="13"/>
        <v>4.590148763890586</v>
      </c>
    </row>
    <row r="176" spans="10:12" ht="12.75">
      <c r="J176">
        <f>COUNT(J161:J175)</f>
        <v>15</v>
      </c>
      <c r="L176" s="2">
        <f>SUM(L161:L175)</f>
        <v>25.1715585372471</v>
      </c>
    </row>
    <row r="177" spans="10:12" ht="12.75">
      <c r="J177" s="2"/>
      <c r="K177" s="2"/>
      <c r="L177" s="2"/>
    </row>
    <row r="178" spans="10:12" ht="12.75">
      <c r="J178" s="2"/>
      <c r="K178" s="2"/>
      <c r="L178" s="2">
        <f>L176/J176</f>
        <v>1.6781039024831401</v>
      </c>
    </row>
    <row r="179" spans="10:12" ht="12.75">
      <c r="J179" s="2"/>
      <c r="K179" s="2"/>
      <c r="L179" s="2"/>
    </row>
    <row r="180" spans="10:12" ht="12.75">
      <c r="J180" s="2"/>
      <c r="K180" s="2"/>
      <c r="L180" s="2">
        <v>1.6781</v>
      </c>
    </row>
    <row r="181" spans="11:12" ht="12.75">
      <c r="K181" s="2"/>
      <c r="L181" s="2"/>
    </row>
    <row r="182" spans="11:12" ht="12.75">
      <c r="K182" s="4"/>
      <c r="L182" s="2"/>
    </row>
    <row r="183" spans="1:13" ht="15">
      <c r="A183" t="s">
        <v>21</v>
      </c>
      <c r="C183">
        <v>200</v>
      </c>
      <c r="J183" s="5">
        <f aca="true" t="shared" si="14" ref="J183:J192">C183/1000</f>
        <v>0.2</v>
      </c>
      <c r="K183" s="2">
        <v>26.6</v>
      </c>
      <c r="L183">
        <f>POWER(J183,3.13)</f>
        <v>0.006489689021885389</v>
      </c>
      <c r="M183" s="2">
        <f>K183*L183</f>
        <v>0.17262572798215137</v>
      </c>
    </row>
    <row r="184" spans="3:13" ht="15">
      <c r="C184">
        <v>225</v>
      </c>
      <c r="J184" s="5">
        <f t="shared" si="14"/>
        <v>0.225</v>
      </c>
      <c r="K184" s="2">
        <v>26.6</v>
      </c>
      <c r="L184">
        <f>POWER(J184,3.13)</f>
        <v>0.009382774560744886</v>
      </c>
      <c r="M184" s="2">
        <f>K184*L184</f>
        <v>0.24958180331581398</v>
      </c>
    </row>
    <row r="185" spans="3:13" ht="15">
      <c r="C185">
        <v>225</v>
      </c>
      <c r="J185" s="5">
        <f t="shared" si="14"/>
        <v>0.225</v>
      </c>
      <c r="K185" s="2">
        <v>26.6</v>
      </c>
      <c r="L185">
        <f>POWER(J185,3.13)</f>
        <v>0.009382774560744886</v>
      </c>
      <c r="M185" s="2">
        <f>K185*L185</f>
        <v>0.24958180331581398</v>
      </c>
    </row>
    <row r="186" spans="2:13" ht="15">
      <c r="B186" s="2" t="s">
        <v>12</v>
      </c>
      <c r="C186">
        <v>225</v>
      </c>
      <c r="J186" s="5">
        <f t="shared" si="14"/>
        <v>0.225</v>
      </c>
      <c r="K186" s="2">
        <v>26.6</v>
      </c>
      <c r="L186">
        <f aca="true" t="shared" si="15" ref="L186:L192">POWER(J186,3.13)</f>
        <v>0.009382774560744886</v>
      </c>
      <c r="M186" s="2">
        <f aca="true" t="shared" si="16" ref="M186:M192">K186*L186</f>
        <v>0.24958180331581398</v>
      </c>
    </row>
    <row r="187" spans="2:13" ht="15">
      <c r="B187" s="2">
        <v>1997</v>
      </c>
      <c r="C187">
        <v>250</v>
      </c>
      <c r="J187" s="5">
        <f t="shared" si="14"/>
        <v>0.25</v>
      </c>
      <c r="K187" s="2">
        <v>26.6</v>
      </c>
      <c r="L187">
        <f t="shared" si="15"/>
        <v>0.013048248741068278</v>
      </c>
      <c r="M187" s="2">
        <f t="shared" si="16"/>
        <v>0.3470834165124162</v>
      </c>
    </row>
    <row r="188" spans="1:13" ht="15">
      <c r="A188" t="s">
        <v>0</v>
      </c>
      <c r="B188" t="s">
        <v>12</v>
      </c>
      <c r="C188">
        <v>250</v>
      </c>
      <c r="J188" s="5">
        <f t="shared" si="14"/>
        <v>0.25</v>
      </c>
      <c r="K188" s="2">
        <v>26.6</v>
      </c>
      <c r="L188">
        <f t="shared" si="15"/>
        <v>0.013048248741068278</v>
      </c>
      <c r="M188" s="2">
        <f t="shared" si="16"/>
        <v>0.3470834165124162</v>
      </c>
    </row>
    <row r="189" spans="1:13" ht="15">
      <c r="A189" t="s">
        <v>3</v>
      </c>
      <c r="C189">
        <v>250</v>
      </c>
      <c r="J189" s="5">
        <f t="shared" si="14"/>
        <v>0.25</v>
      </c>
      <c r="K189" s="2">
        <v>26.6</v>
      </c>
      <c r="L189">
        <f t="shared" si="15"/>
        <v>0.013048248741068278</v>
      </c>
      <c r="M189" s="2">
        <f t="shared" si="16"/>
        <v>0.3470834165124162</v>
      </c>
    </row>
    <row r="190" spans="1:13" ht="15">
      <c r="A190" s="1">
        <v>35626</v>
      </c>
      <c r="C190">
        <v>250</v>
      </c>
      <c r="J190" s="5">
        <f t="shared" si="14"/>
        <v>0.25</v>
      </c>
      <c r="K190" s="2">
        <v>26.6</v>
      </c>
      <c r="L190">
        <f t="shared" si="15"/>
        <v>0.013048248741068278</v>
      </c>
      <c r="M190" s="2">
        <f t="shared" si="16"/>
        <v>0.3470834165124162</v>
      </c>
    </row>
    <row r="191" spans="1:13" ht="15">
      <c r="A191" s="2" t="s">
        <v>6</v>
      </c>
      <c r="C191">
        <v>275</v>
      </c>
      <c r="J191" s="5">
        <f t="shared" si="14"/>
        <v>0.275</v>
      </c>
      <c r="K191" s="2">
        <v>26.6</v>
      </c>
      <c r="L191">
        <f t="shared" si="15"/>
        <v>0.017583743166510298</v>
      </c>
      <c r="M191" s="2">
        <f t="shared" si="16"/>
        <v>0.46772756822917394</v>
      </c>
    </row>
    <row r="192" spans="3:13" ht="15">
      <c r="C192">
        <v>275</v>
      </c>
      <c r="J192" s="5">
        <f t="shared" si="14"/>
        <v>0.275</v>
      </c>
      <c r="K192" s="2">
        <v>26.6</v>
      </c>
      <c r="L192">
        <f t="shared" si="15"/>
        <v>0.017583743166510298</v>
      </c>
      <c r="M192" s="2">
        <f t="shared" si="16"/>
        <v>0.46772756822917394</v>
      </c>
    </row>
    <row r="193" spans="10:13" ht="12.75">
      <c r="J193">
        <f>COUNT(J183:J192)</f>
        <v>10</v>
      </c>
      <c r="M193" s="2">
        <f>SUM(M183:M192)</f>
        <v>3.2451599404376057</v>
      </c>
    </row>
    <row r="195" ht="12.75">
      <c r="M195" s="2">
        <f>M193/J193</f>
        <v>0.3245159940437606</v>
      </c>
    </row>
    <row r="197" ht="12.75">
      <c r="M197">
        <v>0.324516</v>
      </c>
    </row>
    <row r="198" spans="1:7" ht="12.75">
      <c r="A198" t="s">
        <v>6</v>
      </c>
      <c r="B198" t="s">
        <v>22</v>
      </c>
      <c r="C198" s="1">
        <v>35626</v>
      </c>
      <c r="D198" t="s">
        <v>12</v>
      </c>
      <c r="E198" t="s">
        <v>7</v>
      </c>
      <c r="F198" t="s">
        <v>20</v>
      </c>
      <c r="G198" t="s">
        <v>21</v>
      </c>
    </row>
    <row r="199" spans="1:10" ht="12.75">
      <c r="A199" t="s">
        <v>19</v>
      </c>
      <c r="C199" t="s">
        <v>23</v>
      </c>
      <c r="D199" t="s">
        <v>24</v>
      </c>
      <c r="E199">
        <v>1.2683</v>
      </c>
      <c r="F199" s="2">
        <v>1.6781</v>
      </c>
      <c r="G199">
        <v>0.324516</v>
      </c>
      <c r="J199" t="s">
        <v>25</v>
      </c>
    </row>
    <row r="200" spans="1:10" ht="15">
      <c r="A200">
        <v>3.30364</v>
      </c>
      <c r="B200" s="6"/>
      <c r="C200" s="7" t="s">
        <v>26</v>
      </c>
      <c r="D200" s="5" t="s">
        <v>27</v>
      </c>
      <c r="E200" s="7" t="s">
        <v>26</v>
      </c>
      <c r="F200" s="5" t="s">
        <v>28</v>
      </c>
      <c r="G200" t="s">
        <v>29</v>
      </c>
      <c r="H200" s="2" t="s">
        <v>29</v>
      </c>
      <c r="I200" t="s">
        <v>30</v>
      </c>
      <c r="J200" s="2" t="s">
        <v>29</v>
      </c>
    </row>
    <row r="201" spans="1:10" ht="15">
      <c r="A201" s="6"/>
      <c r="B201" s="9" t="s">
        <v>31</v>
      </c>
      <c r="C201" s="7" t="s">
        <v>32</v>
      </c>
      <c r="D201" s="5" t="s">
        <v>33</v>
      </c>
      <c r="E201" s="7" t="s">
        <v>32</v>
      </c>
      <c r="F201" s="5" t="s">
        <v>34</v>
      </c>
      <c r="G201" t="s">
        <v>35</v>
      </c>
      <c r="H201" s="10" t="s">
        <v>36</v>
      </c>
      <c r="I201" t="s">
        <v>37</v>
      </c>
      <c r="J201" t="s">
        <v>38</v>
      </c>
    </row>
    <row r="202" spans="1:10" ht="15">
      <c r="A202" s="6" t="s">
        <v>39</v>
      </c>
      <c r="B202" s="9">
        <v>8.1</v>
      </c>
      <c r="C202" s="7">
        <v>83</v>
      </c>
      <c r="D202" s="11" t="s">
        <v>51</v>
      </c>
      <c r="E202" s="12">
        <v>984</v>
      </c>
      <c r="F202" s="13">
        <f aca="true" t="shared" si="17" ref="F202:F208">C202*D202/E202</f>
        <v>5939.6453252032525</v>
      </c>
      <c r="G202" s="8" t="s">
        <v>40</v>
      </c>
      <c r="H202" s="14" t="s">
        <v>40</v>
      </c>
      <c r="J202" s="14" t="s">
        <v>41</v>
      </c>
    </row>
    <row r="203" spans="1:10" ht="15">
      <c r="A203" s="6" t="s">
        <v>42</v>
      </c>
      <c r="B203" s="9">
        <v>3.3</v>
      </c>
      <c r="C203" s="15">
        <v>32</v>
      </c>
      <c r="D203" s="11" t="s">
        <v>51</v>
      </c>
      <c r="E203" s="12">
        <v>984</v>
      </c>
      <c r="F203" s="13">
        <f t="shared" si="17"/>
        <v>2289.9837398373984</v>
      </c>
      <c r="G203">
        <v>3.30364</v>
      </c>
      <c r="H203" s="16">
        <f aca="true" t="shared" si="18" ref="H203:H208">F203*G203</f>
        <v>7565.281882276423</v>
      </c>
      <c r="I203">
        <v>1557</v>
      </c>
      <c r="J203" s="16">
        <f aca="true" t="shared" si="19" ref="J203:J208">H203/I203</f>
        <v>4.858883675193592</v>
      </c>
    </row>
    <row r="204" spans="1:10" ht="15">
      <c r="A204" s="6" t="s">
        <v>43</v>
      </c>
      <c r="B204" s="9">
        <v>6.6</v>
      </c>
      <c r="C204" s="15">
        <v>65</v>
      </c>
      <c r="D204" s="11" t="s">
        <v>51</v>
      </c>
      <c r="E204" s="12">
        <v>984</v>
      </c>
      <c r="F204" s="13">
        <f t="shared" si="17"/>
        <v>4651.529471544715</v>
      </c>
      <c r="G204">
        <v>1.2683</v>
      </c>
      <c r="H204" s="16">
        <f t="shared" si="18"/>
        <v>5899.534828760163</v>
      </c>
      <c r="I204">
        <v>1557</v>
      </c>
      <c r="J204" s="16">
        <f t="shared" si="19"/>
        <v>3.78903971018636</v>
      </c>
    </row>
    <row r="205" spans="1:10" ht="15">
      <c r="A205" s="6" t="s">
        <v>49</v>
      </c>
      <c r="B205" s="9">
        <v>1</v>
      </c>
      <c r="C205" s="15">
        <v>10</v>
      </c>
      <c r="D205" s="11" t="s">
        <v>51</v>
      </c>
      <c r="E205" s="12">
        <v>984</v>
      </c>
      <c r="F205" s="13">
        <f t="shared" si="17"/>
        <v>715.619918699187</v>
      </c>
      <c r="G205">
        <v>0.324516</v>
      </c>
      <c r="H205" s="16">
        <f t="shared" si="18"/>
        <v>232.23011353658538</v>
      </c>
      <c r="I205">
        <v>1557</v>
      </c>
      <c r="J205" s="16">
        <f t="shared" si="19"/>
        <v>0.149152288719708</v>
      </c>
    </row>
    <row r="206" spans="1:10" ht="15">
      <c r="A206" s="6" t="s">
        <v>50</v>
      </c>
      <c r="B206" s="9">
        <v>3.3</v>
      </c>
      <c r="C206" s="15">
        <v>32</v>
      </c>
      <c r="D206" s="11" t="s">
        <v>51</v>
      </c>
      <c r="E206" s="12">
        <v>984</v>
      </c>
      <c r="F206" s="13">
        <f t="shared" si="17"/>
        <v>2289.9837398373984</v>
      </c>
      <c r="G206" s="2">
        <v>1.6781</v>
      </c>
      <c r="H206" s="16">
        <f t="shared" si="18"/>
        <v>3842.821713821138</v>
      </c>
      <c r="I206">
        <v>1557</v>
      </c>
      <c r="J206" s="16">
        <f t="shared" si="19"/>
        <v>2.468093586269196</v>
      </c>
    </row>
    <row r="207" spans="1:10" ht="15">
      <c r="A207" s="6" t="s">
        <v>44</v>
      </c>
      <c r="B207" s="17">
        <v>53.7</v>
      </c>
      <c r="C207" s="15">
        <v>528</v>
      </c>
      <c r="D207" s="11" t="s">
        <v>51</v>
      </c>
      <c r="E207" s="12">
        <v>984</v>
      </c>
      <c r="F207" s="13">
        <f t="shared" si="17"/>
        <v>37784.73170731707</v>
      </c>
      <c r="G207">
        <v>1.14</v>
      </c>
      <c r="H207" s="16">
        <f t="shared" si="18"/>
        <v>43074.59414634146</v>
      </c>
      <c r="I207">
        <v>1557</v>
      </c>
      <c r="J207" s="16">
        <f t="shared" si="19"/>
        <v>27.66512148127261</v>
      </c>
    </row>
    <row r="208" spans="1:10" ht="15">
      <c r="A208" s="6" t="s">
        <v>45</v>
      </c>
      <c r="B208" s="17">
        <v>23.8</v>
      </c>
      <c r="C208" s="15">
        <v>234</v>
      </c>
      <c r="D208" s="11" t="s">
        <v>51</v>
      </c>
      <c r="E208" s="12">
        <v>984</v>
      </c>
      <c r="F208" s="13">
        <f t="shared" si="17"/>
        <v>16745.506097560974</v>
      </c>
      <c r="G208">
        <v>0.418239</v>
      </c>
      <c r="H208" s="16">
        <f t="shared" si="18"/>
        <v>7003.623724737805</v>
      </c>
      <c r="I208">
        <v>1557</v>
      </c>
      <c r="J208" s="16">
        <f t="shared" si="19"/>
        <v>4.498152681270266</v>
      </c>
    </row>
    <row r="209" spans="1:10" ht="15">
      <c r="A209" s="6" t="s">
        <v>46</v>
      </c>
      <c r="B209" s="9">
        <f>SUM(B202:B208)</f>
        <v>99.8</v>
      </c>
      <c r="C209">
        <f>SUM(C202:C208)</f>
        <v>984</v>
      </c>
      <c r="D209" s="11"/>
      <c r="E209" s="12"/>
      <c r="F209" s="16">
        <f>SUM(F202:F208)</f>
        <v>70417</v>
      </c>
      <c r="H209" s="16">
        <f>SUM(H203:H208)</f>
        <v>67618.08640947357</v>
      </c>
      <c r="J209" s="16">
        <f>SUM(J203:J208)</f>
        <v>43.42844342291174</v>
      </c>
    </row>
    <row r="211" spans="1:7" ht="15">
      <c r="A211" s="18" t="s">
        <v>47</v>
      </c>
      <c r="B211" s="11" t="s">
        <v>51</v>
      </c>
      <c r="C211" s="19" t="s">
        <v>52</v>
      </c>
      <c r="E211" s="12">
        <v>1557</v>
      </c>
      <c r="F211" s="18" t="s">
        <v>48</v>
      </c>
      <c r="G211">
        <v>1557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3"/>
  <sheetViews>
    <sheetView zoomScale="75" zoomScaleNormal="75" workbookViewId="0" topLeftCell="A241">
      <selection activeCell="F266" sqref="F266"/>
    </sheetView>
  </sheetViews>
  <sheetFormatPr defaultColWidth="11.421875" defaultRowHeight="12.75"/>
  <cols>
    <col min="10" max="10" width="12.00390625" style="0" bestFit="1" customWidth="1"/>
  </cols>
  <sheetData>
    <row r="1" spans="1:12" ht="12.75">
      <c r="A1" t="s">
        <v>0</v>
      </c>
      <c r="C1">
        <v>525</v>
      </c>
      <c r="D1" t="s">
        <v>2</v>
      </c>
      <c r="J1">
        <f aca="true" t="shared" si="0" ref="J1:J64">9.5*POWER(10,-8)</f>
        <v>9.5E-08</v>
      </c>
      <c r="K1">
        <f>POWER(C1,2.56)</f>
        <v>9196187.484159674</v>
      </c>
      <c r="L1" s="2">
        <f>J1*K1</f>
        <v>0.8736378109951691</v>
      </c>
    </row>
    <row r="2" spans="1:12" ht="12.75">
      <c r="A2" t="s">
        <v>3</v>
      </c>
      <c r="C2">
        <v>650</v>
      </c>
      <c r="D2" t="s">
        <v>5</v>
      </c>
      <c r="J2">
        <f t="shared" si="0"/>
        <v>9.5E-08</v>
      </c>
      <c r="K2">
        <f aca="true" t="shared" si="1" ref="K2:K63">POWER(C2,2.56)</f>
        <v>15887596.1914418</v>
      </c>
      <c r="L2" s="2">
        <f aca="true" t="shared" si="2" ref="L2:L63">J2*K2</f>
        <v>1.5093216381869712</v>
      </c>
    </row>
    <row r="3" spans="1:12" ht="12.75">
      <c r="A3" s="1"/>
      <c r="C3">
        <v>700</v>
      </c>
      <c r="J3">
        <f t="shared" si="0"/>
        <v>9.5E-08</v>
      </c>
      <c r="K3">
        <f t="shared" si="1"/>
        <v>19206621.699275568</v>
      </c>
      <c r="L3" s="2">
        <f t="shared" si="2"/>
        <v>1.824629061431179</v>
      </c>
    </row>
    <row r="4" spans="1:12" ht="12.75">
      <c r="A4" s="2" t="s">
        <v>6</v>
      </c>
      <c r="C4">
        <v>700</v>
      </c>
      <c r="J4">
        <f t="shared" si="0"/>
        <v>9.5E-08</v>
      </c>
      <c r="K4">
        <f t="shared" si="1"/>
        <v>19206621.699275568</v>
      </c>
      <c r="L4" s="2">
        <f t="shared" si="2"/>
        <v>1.824629061431179</v>
      </c>
    </row>
    <row r="5" spans="3:12" ht="12.75">
      <c r="C5">
        <v>750</v>
      </c>
      <c r="J5">
        <f t="shared" si="0"/>
        <v>9.5E-08</v>
      </c>
      <c r="K5">
        <f t="shared" si="1"/>
        <v>22916950.90097838</v>
      </c>
      <c r="L5" s="2">
        <f t="shared" si="2"/>
        <v>2.177110335592946</v>
      </c>
    </row>
    <row r="6" spans="3:12" ht="12.75">
      <c r="C6">
        <v>775</v>
      </c>
      <c r="J6">
        <f t="shared" si="0"/>
        <v>9.5E-08</v>
      </c>
      <c r="K6">
        <f t="shared" si="1"/>
        <v>24923691.006583538</v>
      </c>
      <c r="L6" s="2">
        <f t="shared" si="2"/>
        <v>2.3677506456254362</v>
      </c>
    </row>
    <row r="7" spans="3:12" ht="12.75">
      <c r="C7">
        <v>800</v>
      </c>
      <c r="J7">
        <f t="shared" si="0"/>
        <v>9.5E-08</v>
      </c>
      <c r="K7">
        <f t="shared" si="1"/>
        <v>27034003.563189134</v>
      </c>
      <c r="L7" s="2">
        <f t="shared" si="2"/>
        <v>2.5682303385029677</v>
      </c>
    </row>
    <row r="8" spans="3:12" ht="12.75">
      <c r="C8">
        <v>825</v>
      </c>
      <c r="J8">
        <f t="shared" si="0"/>
        <v>9.5E-08</v>
      </c>
      <c r="K8">
        <f t="shared" si="1"/>
        <v>29249746.61930578</v>
      </c>
      <c r="L8" s="2">
        <f t="shared" si="2"/>
        <v>2.778725928834049</v>
      </c>
    </row>
    <row r="9" spans="3:12" ht="12.75">
      <c r="C9">
        <v>825</v>
      </c>
      <c r="J9">
        <f t="shared" si="0"/>
        <v>9.5E-08</v>
      </c>
      <c r="K9">
        <f t="shared" si="1"/>
        <v>29249746.61930578</v>
      </c>
      <c r="L9" s="2">
        <f t="shared" si="2"/>
        <v>2.778725928834049</v>
      </c>
    </row>
    <row r="10" spans="3:12" ht="12.75">
      <c r="C10">
        <v>825</v>
      </c>
      <c r="J10">
        <f t="shared" si="0"/>
        <v>9.5E-08</v>
      </c>
      <c r="K10">
        <f t="shared" si="1"/>
        <v>29249746.61930578</v>
      </c>
      <c r="L10" s="2">
        <f t="shared" si="2"/>
        <v>2.778725928834049</v>
      </c>
    </row>
    <row r="11" spans="1:12" ht="12.75">
      <c r="A11" s="2" t="s">
        <v>13</v>
      </c>
      <c r="C11">
        <v>850</v>
      </c>
      <c r="J11">
        <f t="shared" si="0"/>
        <v>9.5E-08</v>
      </c>
      <c r="K11">
        <f t="shared" si="1"/>
        <v>31572752.839196697</v>
      </c>
      <c r="L11" s="2">
        <f t="shared" si="2"/>
        <v>2.999411519723686</v>
      </c>
    </row>
    <row r="12" spans="1:12" ht="12.75">
      <c r="A12" s="3">
        <v>35612</v>
      </c>
      <c r="C12">
        <v>875</v>
      </c>
      <c r="J12">
        <f t="shared" si="0"/>
        <v>9.5E-08</v>
      </c>
      <c r="K12">
        <f t="shared" si="1"/>
        <v>34004830.60395726</v>
      </c>
      <c r="L12" s="2">
        <f t="shared" si="2"/>
        <v>3.2304589073759398</v>
      </c>
    </row>
    <row r="13" spans="3:12" ht="12.75">
      <c r="C13">
        <v>900</v>
      </c>
      <c r="J13">
        <f t="shared" si="0"/>
        <v>9.5E-08</v>
      </c>
      <c r="K13">
        <f t="shared" si="1"/>
        <v>36547765.03401373</v>
      </c>
      <c r="L13" s="2">
        <f t="shared" si="2"/>
        <v>3.4720376782313047</v>
      </c>
    </row>
    <row r="14" spans="3:12" ht="12.75">
      <c r="C14">
        <v>900</v>
      </c>
      <c r="J14">
        <f t="shared" si="0"/>
        <v>9.5E-08</v>
      </c>
      <c r="K14">
        <f t="shared" si="1"/>
        <v>36547765.03401373</v>
      </c>
      <c r="L14" s="2">
        <f t="shared" si="2"/>
        <v>3.4720376782313047</v>
      </c>
    </row>
    <row r="15" spans="3:12" ht="12.75">
      <c r="C15">
        <v>900</v>
      </c>
      <c r="J15">
        <f t="shared" si="0"/>
        <v>9.5E-08</v>
      </c>
      <c r="K15">
        <f t="shared" si="1"/>
        <v>36547765.03401373</v>
      </c>
      <c r="L15" s="2">
        <f t="shared" si="2"/>
        <v>3.4720376782313047</v>
      </c>
    </row>
    <row r="16" spans="3:12" ht="12.75">
      <c r="C16">
        <v>900</v>
      </c>
      <c r="J16">
        <f t="shared" si="0"/>
        <v>9.5E-08</v>
      </c>
      <c r="K16">
        <f t="shared" si="1"/>
        <v>36547765.03401373</v>
      </c>
      <c r="L16" s="2">
        <f t="shared" si="2"/>
        <v>3.4720376782313047</v>
      </c>
    </row>
    <row r="17" spans="3:12" ht="12.75">
      <c r="C17">
        <v>950</v>
      </c>
      <c r="J17">
        <f t="shared" si="0"/>
        <v>9.5E-08</v>
      </c>
      <c r="K17">
        <f t="shared" si="1"/>
        <v>41973233.7138114</v>
      </c>
      <c r="L17" s="2">
        <f t="shared" si="2"/>
        <v>3.9874572028120827</v>
      </c>
    </row>
    <row r="18" spans="3:12" ht="12.75">
      <c r="C18">
        <v>950</v>
      </c>
      <c r="J18">
        <f t="shared" si="0"/>
        <v>9.5E-08</v>
      </c>
      <c r="K18">
        <f t="shared" si="1"/>
        <v>41973233.7138114</v>
      </c>
      <c r="L18" s="2">
        <f t="shared" si="2"/>
        <v>3.9874572028120827</v>
      </c>
    </row>
    <row r="19" spans="3:12" ht="12.75">
      <c r="C19">
        <v>975</v>
      </c>
      <c r="J19">
        <f t="shared" si="0"/>
        <v>9.5E-08</v>
      </c>
      <c r="K19">
        <f t="shared" si="1"/>
        <v>44859230.150604956</v>
      </c>
      <c r="L19" s="2">
        <f t="shared" si="2"/>
        <v>4.261626864307471</v>
      </c>
    </row>
    <row r="20" spans="3:12" ht="12.75">
      <c r="C20">
        <v>1000</v>
      </c>
      <c r="J20">
        <f t="shared" si="0"/>
        <v>9.5E-08</v>
      </c>
      <c r="K20">
        <f t="shared" si="1"/>
        <v>47863009.23226389</v>
      </c>
      <c r="L20" s="2">
        <f t="shared" si="2"/>
        <v>4.54698587706507</v>
      </c>
    </row>
    <row r="21" spans="3:12" ht="12.75">
      <c r="C21">
        <v>1025</v>
      </c>
      <c r="J21">
        <f t="shared" si="0"/>
        <v>9.5E-08</v>
      </c>
      <c r="K21">
        <f t="shared" si="1"/>
        <v>50986252.851706326</v>
      </c>
      <c r="L21" s="2">
        <f t="shared" si="2"/>
        <v>4.8436940209121015</v>
      </c>
    </row>
    <row r="22" spans="3:12" ht="12.75">
      <c r="C22">
        <v>1025</v>
      </c>
      <c r="J22">
        <f t="shared" si="0"/>
        <v>9.5E-08</v>
      </c>
      <c r="K22">
        <f t="shared" si="1"/>
        <v>50986252.851706326</v>
      </c>
      <c r="L22" s="2">
        <f t="shared" si="2"/>
        <v>4.8436940209121015</v>
      </c>
    </row>
    <row r="23" spans="3:12" ht="12.75">
      <c r="C23">
        <v>1050</v>
      </c>
      <c r="J23">
        <f t="shared" si="0"/>
        <v>9.5E-08</v>
      </c>
      <c r="K23">
        <f t="shared" si="1"/>
        <v>54230624.49733727</v>
      </c>
      <c r="L23" s="2">
        <f t="shared" si="2"/>
        <v>5.151909327247041</v>
      </c>
    </row>
    <row r="24" spans="3:12" ht="12.75">
      <c r="C24">
        <v>1050</v>
      </c>
      <c r="J24">
        <f t="shared" si="0"/>
        <v>9.5E-08</v>
      </c>
      <c r="K24">
        <f t="shared" si="1"/>
        <v>54230624.49733727</v>
      </c>
      <c r="L24" s="2">
        <f t="shared" si="2"/>
        <v>5.151909327247041</v>
      </c>
    </row>
    <row r="25" spans="3:12" ht="12.75">
      <c r="C25">
        <v>1075</v>
      </c>
      <c r="J25">
        <f t="shared" si="0"/>
        <v>9.5E-08</v>
      </c>
      <c r="K25">
        <f t="shared" si="1"/>
        <v>57597769.89627945</v>
      </c>
      <c r="L25" s="2">
        <f t="shared" si="2"/>
        <v>5.471788140146548</v>
      </c>
    </row>
    <row r="26" spans="3:12" ht="12.75">
      <c r="C26">
        <v>1075</v>
      </c>
      <c r="J26">
        <f t="shared" si="0"/>
        <v>9.5E-08</v>
      </c>
      <c r="K26">
        <f t="shared" si="1"/>
        <v>57597769.89627945</v>
      </c>
      <c r="L26" s="2">
        <f t="shared" si="2"/>
        <v>5.471788140146548</v>
      </c>
    </row>
    <row r="27" spans="3:12" ht="12.75">
      <c r="C27">
        <v>1100</v>
      </c>
      <c r="J27">
        <f t="shared" si="0"/>
        <v>9.5E-08</v>
      </c>
      <c r="K27">
        <f t="shared" si="1"/>
        <v>61089317.620410115</v>
      </c>
      <c r="L27" s="2">
        <f t="shared" si="2"/>
        <v>5.803485173938961</v>
      </c>
    </row>
    <row r="28" spans="3:12" ht="12.75">
      <c r="C28">
        <v>1100</v>
      </c>
      <c r="J28">
        <f t="shared" si="0"/>
        <v>9.5E-08</v>
      </c>
      <c r="K28">
        <f t="shared" si="1"/>
        <v>61089317.620410115</v>
      </c>
      <c r="L28" s="2">
        <f t="shared" si="2"/>
        <v>5.803485173938961</v>
      </c>
    </row>
    <row r="29" spans="3:12" ht="12.75">
      <c r="C29">
        <v>1125</v>
      </c>
      <c r="J29">
        <f t="shared" si="0"/>
        <v>9.5E-08</v>
      </c>
      <c r="K29">
        <f t="shared" si="1"/>
        <v>64706879.65816233</v>
      </c>
      <c r="L29" s="2">
        <f t="shared" si="2"/>
        <v>6.147153567525422</v>
      </c>
    </row>
    <row r="30" spans="3:12" ht="12.75">
      <c r="C30">
        <v>1150</v>
      </c>
      <c r="J30">
        <f t="shared" si="0"/>
        <v>9.5E-08</v>
      </c>
      <c r="K30">
        <f t="shared" si="1"/>
        <v>68452051.95475917</v>
      </c>
      <c r="L30" s="2">
        <f t="shared" si="2"/>
        <v>6.502944935702121</v>
      </c>
    </row>
    <row r="31" spans="3:12" ht="12.75">
      <c r="C31">
        <v>1150</v>
      </c>
      <c r="J31">
        <f t="shared" si="0"/>
        <v>9.5E-08</v>
      </c>
      <c r="K31">
        <f t="shared" si="1"/>
        <v>68452051.95475917</v>
      </c>
      <c r="L31" s="2">
        <f t="shared" si="2"/>
        <v>6.502944935702121</v>
      </c>
    </row>
    <row r="32" spans="3:12" ht="12.75">
      <c r="C32">
        <v>1175</v>
      </c>
      <c r="J32">
        <f t="shared" si="0"/>
        <v>9.5E-08</v>
      </c>
      <c r="K32">
        <f t="shared" si="1"/>
        <v>72326414.92328343</v>
      </c>
      <c r="L32" s="2">
        <f t="shared" si="2"/>
        <v>6.871009417711926</v>
      </c>
    </row>
    <row r="33" spans="3:12" ht="12.75">
      <c r="C33">
        <v>1175</v>
      </c>
      <c r="J33">
        <f t="shared" si="0"/>
        <v>9.5E-08</v>
      </c>
      <c r="K33">
        <f t="shared" si="1"/>
        <v>72326414.92328343</v>
      </c>
      <c r="L33" s="2">
        <f t="shared" si="2"/>
        <v>6.871009417711926</v>
      </c>
    </row>
    <row r="34" spans="3:12" ht="12.75">
      <c r="C34">
        <v>1200</v>
      </c>
      <c r="J34">
        <f t="shared" si="0"/>
        <v>9.5E-08</v>
      </c>
      <c r="K34">
        <f t="shared" si="1"/>
        <v>76331533.92875357</v>
      </c>
      <c r="L34" s="2">
        <f t="shared" si="2"/>
        <v>7.2514957232315895</v>
      </c>
    </row>
    <row r="35" spans="3:12" ht="12.75">
      <c r="C35">
        <v>1200</v>
      </c>
      <c r="J35">
        <f t="shared" si="0"/>
        <v>9.5E-08</v>
      </c>
      <c r="K35">
        <f t="shared" si="1"/>
        <v>76331533.92875357</v>
      </c>
      <c r="L35" s="2">
        <f t="shared" si="2"/>
        <v>7.2514957232315895</v>
      </c>
    </row>
    <row r="36" spans="3:12" ht="12.75">
      <c r="C36">
        <v>1200</v>
      </c>
      <c r="J36">
        <f t="shared" si="0"/>
        <v>9.5E-08</v>
      </c>
      <c r="K36">
        <f t="shared" si="1"/>
        <v>76331533.92875357</v>
      </c>
      <c r="L36" s="2">
        <f t="shared" si="2"/>
        <v>7.2514957232315895</v>
      </c>
    </row>
    <row r="37" spans="3:12" ht="12.75">
      <c r="C37">
        <v>1200</v>
      </c>
      <c r="J37">
        <f t="shared" si="0"/>
        <v>9.5E-08</v>
      </c>
      <c r="K37">
        <f t="shared" si="1"/>
        <v>76331533.92875357</v>
      </c>
      <c r="L37" s="2">
        <f t="shared" si="2"/>
        <v>7.2514957232315895</v>
      </c>
    </row>
    <row r="38" spans="3:12" ht="12.75">
      <c r="C38">
        <v>1200</v>
      </c>
      <c r="J38">
        <f t="shared" si="0"/>
        <v>9.5E-08</v>
      </c>
      <c r="K38">
        <f t="shared" si="1"/>
        <v>76331533.92875357</v>
      </c>
      <c r="L38" s="2">
        <f t="shared" si="2"/>
        <v>7.2514957232315895</v>
      </c>
    </row>
    <row r="39" spans="3:12" ht="12.75">
      <c r="C39">
        <v>1250</v>
      </c>
      <c r="J39">
        <f t="shared" si="0"/>
        <v>9.5E-08</v>
      </c>
      <c r="K39">
        <f t="shared" si="1"/>
        <v>84740229.00134303</v>
      </c>
      <c r="L39" s="2">
        <f t="shared" si="2"/>
        <v>8.050321755127587</v>
      </c>
    </row>
    <row r="40" spans="3:12" ht="12.75">
      <c r="C40">
        <v>1250</v>
      </c>
      <c r="J40">
        <f t="shared" si="0"/>
        <v>9.5E-08</v>
      </c>
      <c r="K40">
        <f t="shared" si="1"/>
        <v>84740229.00134303</v>
      </c>
      <c r="L40" s="2">
        <f t="shared" si="2"/>
        <v>8.050321755127587</v>
      </c>
    </row>
    <row r="41" spans="3:12" ht="12.75">
      <c r="C41">
        <v>1275</v>
      </c>
      <c r="J41">
        <f t="shared" si="0"/>
        <v>9.5E-08</v>
      </c>
      <c r="K41">
        <f t="shared" si="1"/>
        <v>89146864.57505903</v>
      </c>
      <c r="L41" s="2">
        <f t="shared" si="2"/>
        <v>8.468952134630609</v>
      </c>
    </row>
    <row r="42" spans="3:12" ht="12.75">
      <c r="C42">
        <v>1275</v>
      </c>
      <c r="J42">
        <f t="shared" si="0"/>
        <v>9.5E-08</v>
      </c>
      <c r="K42">
        <f t="shared" si="1"/>
        <v>89146864.57505903</v>
      </c>
      <c r="L42" s="2">
        <f t="shared" si="2"/>
        <v>8.468952134630609</v>
      </c>
    </row>
    <row r="43" spans="3:12" ht="12.75">
      <c r="C43">
        <v>1275</v>
      </c>
      <c r="J43">
        <f t="shared" si="0"/>
        <v>9.5E-08</v>
      </c>
      <c r="K43">
        <f t="shared" si="1"/>
        <v>89146864.57505903</v>
      </c>
      <c r="L43" s="2">
        <f t="shared" si="2"/>
        <v>8.468952134630609</v>
      </c>
    </row>
    <row r="44" spans="3:12" ht="12.75">
      <c r="C44">
        <v>1275</v>
      </c>
      <c r="J44">
        <f t="shared" si="0"/>
        <v>9.5E-08</v>
      </c>
      <c r="K44">
        <f t="shared" si="1"/>
        <v>89146864.57505903</v>
      </c>
      <c r="L44" s="2">
        <f t="shared" si="2"/>
        <v>8.468952134630609</v>
      </c>
    </row>
    <row r="45" spans="3:12" ht="12.75">
      <c r="C45">
        <v>1275</v>
      </c>
      <c r="J45">
        <f t="shared" si="0"/>
        <v>9.5E-08</v>
      </c>
      <c r="K45">
        <f t="shared" si="1"/>
        <v>89146864.57505903</v>
      </c>
      <c r="L45" s="2">
        <f t="shared" si="2"/>
        <v>8.468952134630609</v>
      </c>
    </row>
    <row r="46" spans="3:12" ht="12.75">
      <c r="C46">
        <v>1300</v>
      </c>
      <c r="J46">
        <f t="shared" si="0"/>
        <v>9.5E-08</v>
      </c>
      <c r="K46">
        <f t="shared" si="1"/>
        <v>93690376.00717603</v>
      </c>
      <c r="L46" s="2">
        <f t="shared" si="2"/>
        <v>8.900585720681724</v>
      </c>
    </row>
    <row r="47" spans="3:12" ht="12.75">
      <c r="C47">
        <v>1300</v>
      </c>
      <c r="J47">
        <f t="shared" si="0"/>
        <v>9.5E-08</v>
      </c>
      <c r="K47">
        <f t="shared" si="1"/>
        <v>93690376.00717603</v>
      </c>
      <c r="L47" s="2">
        <f t="shared" si="2"/>
        <v>8.900585720681724</v>
      </c>
    </row>
    <row r="48" spans="3:12" ht="12.75">
      <c r="C48">
        <v>1300</v>
      </c>
      <c r="J48">
        <f t="shared" si="0"/>
        <v>9.5E-08</v>
      </c>
      <c r="K48">
        <f t="shared" si="1"/>
        <v>93690376.00717603</v>
      </c>
      <c r="L48" s="2">
        <f t="shared" si="2"/>
        <v>8.900585720681724</v>
      </c>
    </row>
    <row r="49" spans="3:12" ht="12.75">
      <c r="C49">
        <v>1300</v>
      </c>
      <c r="J49">
        <f t="shared" si="0"/>
        <v>9.5E-08</v>
      </c>
      <c r="K49">
        <f t="shared" si="1"/>
        <v>93690376.00717603</v>
      </c>
      <c r="L49" s="2">
        <f t="shared" si="2"/>
        <v>8.900585720681724</v>
      </c>
    </row>
    <row r="50" spans="3:12" ht="12.75">
      <c r="C50">
        <v>1300</v>
      </c>
      <c r="J50">
        <f t="shared" si="0"/>
        <v>9.5E-08</v>
      </c>
      <c r="K50">
        <f t="shared" si="1"/>
        <v>93690376.00717603</v>
      </c>
      <c r="L50" s="2">
        <f t="shared" si="2"/>
        <v>8.900585720681724</v>
      </c>
    </row>
    <row r="51" spans="3:12" ht="12.75">
      <c r="C51">
        <v>1325</v>
      </c>
      <c r="J51">
        <f t="shared" si="0"/>
        <v>9.5E-08</v>
      </c>
      <c r="K51">
        <f t="shared" si="1"/>
        <v>98372259.86689287</v>
      </c>
      <c r="L51" s="2">
        <f t="shared" si="2"/>
        <v>9.345364687354824</v>
      </c>
    </row>
    <row r="52" spans="3:12" ht="12.75">
      <c r="C52">
        <v>1325</v>
      </c>
      <c r="J52">
        <f t="shared" si="0"/>
        <v>9.5E-08</v>
      </c>
      <c r="K52">
        <f t="shared" si="1"/>
        <v>98372259.86689287</v>
      </c>
      <c r="L52" s="2">
        <f t="shared" si="2"/>
        <v>9.345364687354824</v>
      </c>
    </row>
    <row r="53" spans="3:12" ht="12.75">
      <c r="C53">
        <v>1325</v>
      </c>
      <c r="J53">
        <f t="shared" si="0"/>
        <v>9.5E-08</v>
      </c>
      <c r="K53">
        <f t="shared" si="1"/>
        <v>98372259.86689287</v>
      </c>
      <c r="L53" s="2">
        <f t="shared" si="2"/>
        <v>9.345364687354824</v>
      </c>
    </row>
    <row r="54" spans="3:12" ht="12.75">
      <c r="C54">
        <v>1325</v>
      </c>
      <c r="J54">
        <f t="shared" si="0"/>
        <v>9.5E-08</v>
      </c>
      <c r="K54">
        <f t="shared" si="1"/>
        <v>98372259.86689287</v>
      </c>
      <c r="L54" s="2">
        <f t="shared" si="2"/>
        <v>9.345364687354824</v>
      </c>
    </row>
    <row r="55" spans="3:12" ht="12.75">
      <c r="C55">
        <v>1325</v>
      </c>
      <c r="J55">
        <f t="shared" si="0"/>
        <v>9.5E-08</v>
      </c>
      <c r="K55">
        <f t="shared" si="1"/>
        <v>98372259.86689287</v>
      </c>
      <c r="L55" s="2">
        <f t="shared" si="2"/>
        <v>9.345364687354824</v>
      </c>
    </row>
    <row r="56" spans="3:12" ht="12.75">
      <c r="C56">
        <v>1325</v>
      </c>
      <c r="J56">
        <f t="shared" si="0"/>
        <v>9.5E-08</v>
      </c>
      <c r="K56">
        <f t="shared" si="1"/>
        <v>98372259.86689287</v>
      </c>
      <c r="L56" s="2">
        <f t="shared" si="2"/>
        <v>9.345364687354824</v>
      </c>
    </row>
    <row r="57" spans="3:12" ht="12.75">
      <c r="C57">
        <v>1325</v>
      </c>
      <c r="J57">
        <f t="shared" si="0"/>
        <v>9.5E-08</v>
      </c>
      <c r="K57">
        <f t="shared" si="1"/>
        <v>98372259.86689287</v>
      </c>
      <c r="L57" s="2">
        <f t="shared" si="2"/>
        <v>9.345364687354824</v>
      </c>
    </row>
    <row r="58" spans="3:12" ht="12.75">
      <c r="C58">
        <v>1325</v>
      </c>
      <c r="J58">
        <f t="shared" si="0"/>
        <v>9.5E-08</v>
      </c>
      <c r="K58">
        <f t="shared" si="1"/>
        <v>98372259.86689287</v>
      </c>
      <c r="L58" s="2">
        <f t="shared" si="2"/>
        <v>9.345364687354824</v>
      </c>
    </row>
    <row r="59" spans="3:12" ht="12.75">
      <c r="C59">
        <v>1350</v>
      </c>
      <c r="J59">
        <f t="shared" si="0"/>
        <v>9.5E-08</v>
      </c>
      <c r="K59">
        <f t="shared" si="1"/>
        <v>103194000.11149637</v>
      </c>
      <c r="L59" s="2">
        <f t="shared" si="2"/>
        <v>9.803430010592155</v>
      </c>
    </row>
    <row r="60" spans="3:12" ht="12.75">
      <c r="C60">
        <v>1350</v>
      </c>
      <c r="J60">
        <f t="shared" si="0"/>
        <v>9.5E-08</v>
      </c>
      <c r="K60">
        <f t="shared" si="1"/>
        <v>103194000.11149637</v>
      </c>
      <c r="L60" s="2">
        <f t="shared" si="2"/>
        <v>9.803430010592155</v>
      </c>
    </row>
    <row r="61" spans="3:12" ht="12.75">
      <c r="C61">
        <v>1350</v>
      </c>
      <c r="J61">
        <f t="shared" si="0"/>
        <v>9.5E-08</v>
      </c>
      <c r="K61">
        <f t="shared" si="1"/>
        <v>103194000.11149637</v>
      </c>
      <c r="L61" s="2">
        <f t="shared" si="2"/>
        <v>9.803430010592155</v>
      </c>
    </row>
    <row r="62" spans="3:12" ht="12.75">
      <c r="C62">
        <v>1350</v>
      </c>
      <c r="J62">
        <f t="shared" si="0"/>
        <v>9.5E-08</v>
      </c>
      <c r="K62">
        <f t="shared" si="1"/>
        <v>103194000.11149637</v>
      </c>
      <c r="L62" s="2">
        <f t="shared" si="2"/>
        <v>9.803430010592155</v>
      </c>
    </row>
    <row r="63" spans="3:12" ht="12.75">
      <c r="C63">
        <v>1375</v>
      </c>
      <c r="J63">
        <f t="shared" si="0"/>
        <v>9.5E-08</v>
      </c>
      <c r="K63">
        <f t="shared" si="1"/>
        <v>108157068.42769475</v>
      </c>
      <c r="L63" s="2">
        <f t="shared" si="2"/>
        <v>10.274921500631002</v>
      </c>
    </row>
    <row r="64" spans="3:12" ht="12.75">
      <c r="C64">
        <v>1375</v>
      </c>
      <c r="J64">
        <f t="shared" si="0"/>
        <v>9.5E-08</v>
      </c>
      <c r="K64">
        <f aca="true" t="shared" si="3" ref="K64:K112">POWER(C64,2.56)</f>
        <v>108157068.42769475</v>
      </c>
      <c r="L64" s="2">
        <f aca="true" t="shared" si="4" ref="L64:L112">J64*K64</f>
        <v>10.274921500631002</v>
      </c>
    </row>
    <row r="65" spans="3:12" ht="12.75">
      <c r="C65">
        <v>1375</v>
      </c>
      <c r="J65">
        <f aca="true" t="shared" si="5" ref="J65:J106">9.5*POWER(10,-8)</f>
        <v>9.5E-08</v>
      </c>
      <c r="K65">
        <f t="shared" si="3"/>
        <v>108157068.42769475</v>
      </c>
      <c r="L65" s="2">
        <f t="shared" si="4"/>
        <v>10.274921500631002</v>
      </c>
    </row>
    <row r="66" spans="3:12" ht="12.75">
      <c r="C66">
        <v>1400</v>
      </c>
      <c r="J66">
        <f t="shared" si="5"/>
        <v>9.5E-08</v>
      </c>
      <c r="K66">
        <f t="shared" si="3"/>
        <v>113262924.5575892</v>
      </c>
      <c r="L66" s="2">
        <f t="shared" si="4"/>
        <v>10.759977832970975</v>
      </c>
    </row>
    <row r="67" spans="3:12" ht="12.75">
      <c r="C67">
        <v>1400</v>
      </c>
      <c r="J67">
        <f t="shared" si="5"/>
        <v>9.5E-08</v>
      </c>
      <c r="K67">
        <f t="shared" si="3"/>
        <v>113262924.5575892</v>
      </c>
      <c r="L67" s="2">
        <f t="shared" si="4"/>
        <v>10.759977832970975</v>
      </c>
    </row>
    <row r="68" spans="3:12" ht="12.75">
      <c r="C68">
        <v>1400</v>
      </c>
      <c r="J68">
        <f t="shared" si="5"/>
        <v>9.5E-08</v>
      </c>
      <c r="K68">
        <f t="shared" si="3"/>
        <v>113262924.5575892</v>
      </c>
      <c r="L68" s="2">
        <f t="shared" si="4"/>
        <v>10.759977832970975</v>
      </c>
    </row>
    <row r="69" spans="3:12" ht="12.75">
      <c r="C69">
        <v>1400</v>
      </c>
      <c r="J69">
        <f t="shared" si="5"/>
        <v>9.5E-08</v>
      </c>
      <c r="K69">
        <f t="shared" si="3"/>
        <v>113262924.5575892</v>
      </c>
      <c r="L69" s="2">
        <f t="shared" si="4"/>
        <v>10.759977832970975</v>
      </c>
    </row>
    <row r="70" spans="3:12" ht="12.75">
      <c r="C70">
        <v>1400</v>
      </c>
      <c r="J70">
        <f t="shared" si="5"/>
        <v>9.5E-08</v>
      </c>
      <c r="K70">
        <f t="shared" si="3"/>
        <v>113262924.5575892</v>
      </c>
      <c r="L70" s="2">
        <f t="shared" si="4"/>
        <v>10.759977832970975</v>
      </c>
    </row>
    <row r="71" spans="3:12" ht="12.75">
      <c r="C71">
        <v>1400</v>
      </c>
      <c r="J71">
        <f t="shared" si="5"/>
        <v>9.5E-08</v>
      </c>
      <c r="K71">
        <f t="shared" si="3"/>
        <v>113262924.5575892</v>
      </c>
      <c r="L71" s="2">
        <f t="shared" si="4"/>
        <v>10.759977832970975</v>
      </c>
    </row>
    <row r="72" spans="3:12" ht="12.75">
      <c r="C72">
        <v>1425</v>
      </c>
      <c r="J72">
        <f t="shared" si="5"/>
        <v>9.5E-08</v>
      </c>
      <c r="K72">
        <f t="shared" si="3"/>
        <v>118513016.61023174</v>
      </c>
      <c r="L72" s="2">
        <f t="shared" si="4"/>
        <v>11.258736577972016</v>
      </c>
    </row>
    <row r="73" spans="3:12" ht="12.75">
      <c r="C73">
        <v>1450</v>
      </c>
      <c r="J73">
        <f t="shared" si="5"/>
        <v>9.5E-08</v>
      </c>
      <c r="K73">
        <f t="shared" si="3"/>
        <v>123908781.35966186</v>
      </c>
      <c r="L73" s="2">
        <f t="shared" si="4"/>
        <v>11.771334229167877</v>
      </c>
    </row>
    <row r="74" spans="3:12" ht="12.75">
      <c r="C74">
        <v>1450</v>
      </c>
      <c r="J74">
        <f t="shared" si="5"/>
        <v>9.5E-08</v>
      </c>
      <c r="K74">
        <f t="shared" si="3"/>
        <v>123908781.35966186</v>
      </c>
      <c r="L74" s="2">
        <f t="shared" si="4"/>
        <v>11.771334229167877</v>
      </c>
    </row>
    <row r="75" spans="3:12" ht="12.75">
      <c r="C75">
        <v>1450</v>
      </c>
      <c r="J75">
        <f t="shared" si="5"/>
        <v>9.5E-08</v>
      </c>
      <c r="K75">
        <f t="shared" si="3"/>
        <v>123908781.35966186</v>
      </c>
      <c r="L75" s="2">
        <f t="shared" si="4"/>
        <v>11.771334229167877</v>
      </c>
    </row>
    <row r="76" spans="3:12" ht="12.75">
      <c r="C76">
        <v>1450</v>
      </c>
      <c r="J76">
        <f t="shared" si="5"/>
        <v>9.5E-08</v>
      </c>
      <c r="K76">
        <f t="shared" si="3"/>
        <v>123908781.35966186</v>
      </c>
      <c r="L76" s="2">
        <f t="shared" si="4"/>
        <v>11.771334229167877</v>
      </c>
    </row>
    <row r="77" spans="3:12" ht="12.75">
      <c r="C77">
        <v>1450</v>
      </c>
      <c r="J77">
        <f t="shared" si="5"/>
        <v>9.5E-08</v>
      </c>
      <c r="K77">
        <f t="shared" si="3"/>
        <v>123908781.35966186</v>
      </c>
      <c r="L77" s="2">
        <f t="shared" si="4"/>
        <v>11.771334229167877</v>
      </c>
    </row>
    <row r="78" spans="3:12" ht="12.75">
      <c r="C78">
        <v>1450</v>
      </c>
      <c r="J78">
        <f t="shared" si="5"/>
        <v>9.5E-08</v>
      </c>
      <c r="K78">
        <f t="shared" si="3"/>
        <v>123908781.35966186</v>
      </c>
      <c r="L78" s="2">
        <f t="shared" si="4"/>
        <v>11.771334229167877</v>
      </c>
    </row>
    <row r="79" spans="3:12" ht="12.75">
      <c r="C79">
        <v>1475</v>
      </c>
      <c r="J79">
        <f t="shared" si="5"/>
        <v>9.5E-08</v>
      </c>
      <c r="K79">
        <f t="shared" si="3"/>
        <v>129451644.53022514</v>
      </c>
      <c r="L79" s="2">
        <f t="shared" si="4"/>
        <v>12.297906230371389</v>
      </c>
    </row>
    <row r="80" spans="3:12" ht="12.75">
      <c r="C80">
        <v>1475</v>
      </c>
      <c r="J80">
        <f t="shared" si="5"/>
        <v>9.5E-08</v>
      </c>
      <c r="K80">
        <f t="shared" si="3"/>
        <v>129451644.53022514</v>
      </c>
      <c r="L80" s="2">
        <f t="shared" si="4"/>
        <v>12.297906230371389</v>
      </c>
    </row>
    <row r="81" spans="3:12" ht="12.75">
      <c r="C81">
        <v>1500</v>
      </c>
      <c r="J81">
        <f t="shared" si="5"/>
        <v>9.5E-08</v>
      </c>
      <c r="K81">
        <f t="shared" si="3"/>
        <v>135143021.06993562</v>
      </c>
      <c r="L81" s="2">
        <f t="shared" si="4"/>
        <v>12.838587001643884</v>
      </c>
    </row>
    <row r="82" spans="3:12" ht="12.75">
      <c r="C82">
        <v>1500</v>
      </c>
      <c r="J82">
        <f t="shared" si="5"/>
        <v>9.5E-08</v>
      </c>
      <c r="K82">
        <f t="shared" si="3"/>
        <v>135143021.06993562</v>
      </c>
      <c r="L82" s="2">
        <f t="shared" si="4"/>
        <v>12.838587001643884</v>
      </c>
    </row>
    <row r="83" spans="3:12" ht="12.75">
      <c r="C83">
        <v>1500</v>
      </c>
      <c r="J83">
        <f t="shared" si="5"/>
        <v>9.5E-08</v>
      </c>
      <c r="K83">
        <f t="shared" si="3"/>
        <v>135143021.06993562</v>
      </c>
      <c r="L83" s="2">
        <f t="shared" si="4"/>
        <v>12.838587001643884</v>
      </c>
    </row>
    <row r="84" spans="3:12" ht="12.75">
      <c r="C84">
        <v>1500</v>
      </c>
      <c r="J84">
        <f t="shared" si="5"/>
        <v>9.5E-08</v>
      </c>
      <c r="K84">
        <f t="shared" si="3"/>
        <v>135143021.06993562</v>
      </c>
      <c r="L84" s="2">
        <f t="shared" si="4"/>
        <v>12.838587001643884</v>
      </c>
    </row>
    <row r="85" spans="3:12" ht="12.75">
      <c r="C85">
        <v>1500</v>
      </c>
      <c r="J85">
        <f t="shared" si="5"/>
        <v>9.5E-08</v>
      </c>
      <c r="K85">
        <f t="shared" si="3"/>
        <v>135143021.06993562</v>
      </c>
      <c r="L85" s="2">
        <f t="shared" si="4"/>
        <v>12.838587001643884</v>
      </c>
    </row>
    <row r="86" spans="3:12" ht="12.75">
      <c r="C86">
        <v>1525</v>
      </c>
      <c r="J86">
        <f t="shared" si="5"/>
        <v>9.5E-08</v>
      </c>
      <c r="K86">
        <f t="shared" si="3"/>
        <v>140984315.4125672</v>
      </c>
      <c r="L86" s="2">
        <f t="shared" si="4"/>
        <v>13.393509964193884</v>
      </c>
    </row>
    <row r="87" spans="3:12" ht="12.75">
      <c r="C87">
        <v>1525</v>
      </c>
      <c r="J87">
        <f t="shared" si="5"/>
        <v>9.5E-08</v>
      </c>
      <c r="K87">
        <f t="shared" si="3"/>
        <v>140984315.4125672</v>
      </c>
      <c r="L87" s="2">
        <f t="shared" si="4"/>
        <v>13.393509964193884</v>
      </c>
    </row>
    <row r="88" spans="3:12" ht="12.75">
      <c r="C88">
        <v>1525</v>
      </c>
      <c r="J88">
        <f t="shared" si="5"/>
        <v>9.5E-08</v>
      </c>
      <c r="K88">
        <f t="shared" si="3"/>
        <v>140984315.4125672</v>
      </c>
      <c r="L88" s="2">
        <f t="shared" si="4"/>
        <v>13.393509964193884</v>
      </c>
    </row>
    <row r="89" spans="3:12" ht="12.75">
      <c r="C89">
        <v>1525</v>
      </c>
      <c r="J89">
        <f t="shared" si="5"/>
        <v>9.5E-08</v>
      </c>
      <c r="K89">
        <f t="shared" si="3"/>
        <v>140984315.4125672</v>
      </c>
      <c r="L89" s="2">
        <f t="shared" si="4"/>
        <v>13.393509964193884</v>
      </c>
    </row>
    <row r="90" spans="3:12" ht="12.75">
      <c r="C90">
        <v>1525</v>
      </c>
      <c r="J90">
        <f t="shared" si="5"/>
        <v>9.5E-08</v>
      </c>
      <c r="K90">
        <f t="shared" si="3"/>
        <v>140984315.4125672</v>
      </c>
      <c r="L90" s="2">
        <f t="shared" si="4"/>
        <v>13.393509964193884</v>
      </c>
    </row>
    <row r="91" spans="3:12" ht="12.75">
      <c r="C91">
        <v>1550</v>
      </c>
      <c r="J91">
        <f t="shared" si="5"/>
        <v>9.5E-08</v>
      </c>
      <c r="K91">
        <f t="shared" si="3"/>
        <v>146976921.7291243</v>
      </c>
      <c r="L91" s="2">
        <f t="shared" si="4"/>
        <v>13.962807564266809</v>
      </c>
    </row>
    <row r="92" spans="3:12" ht="12.75">
      <c r="C92">
        <v>1550</v>
      </c>
      <c r="J92">
        <f t="shared" si="5"/>
        <v>9.5E-08</v>
      </c>
      <c r="K92">
        <f t="shared" si="3"/>
        <v>146976921.7291243</v>
      </c>
      <c r="L92" s="2">
        <f t="shared" si="4"/>
        <v>13.962807564266809</v>
      </c>
    </row>
    <row r="93" spans="3:12" ht="12.75">
      <c r="C93">
        <v>1550</v>
      </c>
      <c r="J93">
        <f t="shared" si="5"/>
        <v>9.5E-08</v>
      </c>
      <c r="K93">
        <f t="shared" si="3"/>
        <v>146976921.7291243</v>
      </c>
      <c r="L93" s="2">
        <f t="shared" si="4"/>
        <v>13.962807564266809</v>
      </c>
    </row>
    <row r="94" spans="3:12" ht="12.75">
      <c r="C94">
        <v>1575</v>
      </c>
      <c r="J94">
        <f t="shared" si="5"/>
        <v>9.5E-08</v>
      </c>
      <c r="K94">
        <f t="shared" si="3"/>
        <v>153122224.1692881</v>
      </c>
      <c r="L94" s="2">
        <f t="shared" si="4"/>
        <v>14.54661129608237</v>
      </c>
    </row>
    <row r="95" spans="1:12" ht="12.75">
      <c r="A95" s="1"/>
      <c r="C95">
        <v>1575</v>
      </c>
      <c r="J95">
        <f t="shared" si="5"/>
        <v>9.5E-08</v>
      </c>
      <c r="K95">
        <f t="shared" si="3"/>
        <v>153122224.1692881</v>
      </c>
      <c r="L95" s="2">
        <f t="shared" si="4"/>
        <v>14.54661129608237</v>
      </c>
    </row>
    <row r="96" spans="1:12" ht="12.75">
      <c r="A96" s="2"/>
      <c r="C96">
        <v>1575</v>
      </c>
      <c r="J96">
        <f t="shared" si="5"/>
        <v>9.5E-08</v>
      </c>
      <c r="K96">
        <f t="shared" si="3"/>
        <v>153122224.1692881</v>
      </c>
      <c r="L96" s="2">
        <f t="shared" si="4"/>
        <v>14.54661129608237</v>
      </c>
    </row>
    <row r="97" spans="3:12" ht="12.75">
      <c r="C97">
        <v>1575</v>
      </c>
      <c r="J97">
        <f t="shared" si="5"/>
        <v>9.5E-08</v>
      </c>
      <c r="K97">
        <f t="shared" si="3"/>
        <v>153122224.1692881</v>
      </c>
      <c r="L97" s="2">
        <f t="shared" si="4"/>
        <v>14.54661129608237</v>
      </c>
    </row>
    <row r="98" spans="3:12" ht="12.75">
      <c r="C98">
        <v>1575</v>
      </c>
      <c r="J98">
        <f t="shared" si="5"/>
        <v>9.5E-08</v>
      </c>
      <c r="K98">
        <f t="shared" si="3"/>
        <v>153122224.1692881</v>
      </c>
      <c r="L98" s="2">
        <f t="shared" si="4"/>
        <v>14.54661129608237</v>
      </c>
    </row>
    <row r="99" spans="3:12" ht="12.75">
      <c r="C99">
        <v>1575</v>
      </c>
      <c r="J99">
        <f t="shared" si="5"/>
        <v>9.5E-08</v>
      </c>
      <c r="K99">
        <f t="shared" si="3"/>
        <v>153122224.1692881</v>
      </c>
      <c r="L99" s="2">
        <f t="shared" si="4"/>
        <v>14.54661129608237</v>
      </c>
    </row>
    <row r="100" spans="3:12" ht="12.75">
      <c r="C100">
        <v>1600</v>
      </c>
      <c r="J100">
        <f t="shared" si="5"/>
        <v>9.5E-08</v>
      </c>
      <c r="K100">
        <f t="shared" si="3"/>
        <v>159421597.09339088</v>
      </c>
      <c r="L100" s="2">
        <f t="shared" si="4"/>
        <v>15.145051723872134</v>
      </c>
    </row>
    <row r="101" spans="3:12" ht="12.75">
      <c r="C101">
        <v>1600</v>
      </c>
      <c r="J101">
        <f t="shared" si="5"/>
        <v>9.5E-08</v>
      </c>
      <c r="K101">
        <f t="shared" si="3"/>
        <v>159421597.09339088</v>
      </c>
      <c r="L101" s="2">
        <f t="shared" si="4"/>
        <v>15.145051723872134</v>
      </c>
    </row>
    <row r="102" spans="3:12" ht="12.75">
      <c r="C102">
        <v>1625</v>
      </c>
      <c r="J102">
        <f t="shared" si="5"/>
        <v>9.5E-08</v>
      </c>
      <c r="K102">
        <f t="shared" si="3"/>
        <v>165876405.295433</v>
      </c>
      <c r="L102" s="2">
        <f t="shared" si="4"/>
        <v>15.758258503066138</v>
      </c>
    </row>
    <row r="103" spans="3:12" ht="12.75">
      <c r="C103">
        <v>1650</v>
      </c>
      <c r="J103">
        <f t="shared" si="5"/>
        <v>9.5E-08</v>
      </c>
      <c r="K103">
        <f t="shared" si="3"/>
        <v>172488004.21762803</v>
      </c>
      <c r="L103" s="2">
        <f t="shared" si="4"/>
        <v>16.386360400674665</v>
      </c>
    </row>
    <row r="104" spans="3:12" ht="12.75">
      <c r="C104">
        <v>1650</v>
      </c>
      <c r="J104">
        <f t="shared" si="5"/>
        <v>9.5E-08</v>
      </c>
      <c r="K104">
        <f t="shared" si="3"/>
        <v>172488004.21762803</v>
      </c>
      <c r="L104" s="2">
        <f t="shared" si="4"/>
        <v>16.386360400674665</v>
      </c>
    </row>
    <row r="105" spans="3:12" ht="12.75">
      <c r="C105">
        <v>1675</v>
      </c>
      <c r="J105">
        <f t="shared" si="5"/>
        <v>9.5E-08</v>
      </c>
      <c r="K105">
        <f t="shared" si="3"/>
        <v>179257740.156917</v>
      </c>
      <c r="L105" s="2">
        <f t="shared" si="4"/>
        <v>17.029485314907117</v>
      </c>
    </row>
    <row r="106" spans="3:12" ht="12.75">
      <c r="C106">
        <v>1675</v>
      </c>
      <c r="J106">
        <f t="shared" si="5"/>
        <v>9.5E-08</v>
      </c>
      <c r="K106">
        <f t="shared" si="3"/>
        <v>179257740.156917</v>
      </c>
      <c r="L106" s="2">
        <f t="shared" si="4"/>
        <v>17.029485314907117</v>
      </c>
    </row>
    <row r="107" spans="3:12" ht="12.75">
      <c r="C107">
        <f>SUM(C1:C106)</f>
        <v>134525</v>
      </c>
      <c r="J107">
        <f>COUNT(J1:J106)</f>
        <v>106</v>
      </c>
      <c r="L107" s="2">
        <f>SUM(L1:L106)</f>
        <v>962.0781141022127</v>
      </c>
    </row>
    <row r="108" ht="12.75">
      <c r="C108">
        <f>AVERAGE(C1:C106)</f>
        <v>1269.1037735849056</v>
      </c>
    </row>
    <row r="109" spans="3:12" ht="12.75">
      <c r="C109">
        <f>MEDIAN(C1:C106)</f>
        <v>1325</v>
      </c>
      <c r="J109" t="s">
        <v>18</v>
      </c>
      <c r="L109">
        <f>L107/J107</f>
        <v>9.07620862360578</v>
      </c>
    </row>
    <row r="110" spans="3:12" ht="12.75">
      <c r="C110">
        <f>COUNT(C1:C106)</f>
        <v>106</v>
      </c>
      <c r="J110" t="s">
        <v>5</v>
      </c>
      <c r="L110" s="2"/>
    </row>
    <row r="111" spans="3:12" ht="12.75">
      <c r="C111">
        <f>STDEV(C1:C106)</f>
        <v>266.24710789380384</v>
      </c>
      <c r="L111" s="2">
        <v>9.07621</v>
      </c>
    </row>
    <row r="112" ht="12.75">
      <c r="L112" s="2"/>
    </row>
    <row r="114" spans="1:12" ht="12.75">
      <c r="A114" t="s">
        <v>0</v>
      </c>
      <c r="B114" t="s">
        <v>1</v>
      </c>
      <c r="C114">
        <v>575</v>
      </c>
      <c r="J114">
        <f aca="true" t="shared" si="6" ref="J114:J177">7.9*POWER(10,-7)</f>
        <v>7.9E-07</v>
      </c>
      <c r="K114">
        <f aca="true" t="shared" si="7" ref="K114:K177">POWER(C114,2.33)</f>
        <v>2691696.427655364</v>
      </c>
      <c r="L114" s="2">
        <f>J114*K114</f>
        <v>2.1264401778477375</v>
      </c>
    </row>
    <row r="115" spans="1:12" ht="12.75">
      <c r="A115" t="s">
        <v>3</v>
      </c>
      <c r="B115" t="s">
        <v>4</v>
      </c>
      <c r="C115">
        <v>675</v>
      </c>
      <c r="J115">
        <f t="shared" si="6"/>
        <v>7.9E-07</v>
      </c>
      <c r="K115">
        <f t="shared" si="7"/>
        <v>3910909.719499813</v>
      </c>
      <c r="L115" s="2">
        <f aca="true" t="shared" si="8" ref="L115:L128">J115*K115</f>
        <v>3.089618678404852</v>
      </c>
    </row>
    <row r="116" spans="1:12" ht="12.75">
      <c r="A116" s="1"/>
      <c r="C116">
        <v>700</v>
      </c>
      <c r="J116">
        <f t="shared" si="6"/>
        <v>7.9E-07</v>
      </c>
      <c r="K116">
        <f t="shared" si="7"/>
        <v>4256752.828050453</v>
      </c>
      <c r="L116" s="2">
        <f t="shared" si="8"/>
        <v>3.3628347341598577</v>
      </c>
    </row>
    <row r="117" spans="1:12" ht="12.75">
      <c r="A117" s="2" t="s">
        <v>6</v>
      </c>
      <c r="C117">
        <v>700</v>
      </c>
      <c r="J117">
        <f t="shared" si="6"/>
        <v>7.9E-07</v>
      </c>
      <c r="K117">
        <f t="shared" si="7"/>
        <v>4256752.828050453</v>
      </c>
      <c r="L117" s="2">
        <f t="shared" si="8"/>
        <v>3.3628347341598577</v>
      </c>
    </row>
    <row r="118" spans="3:12" ht="12.75">
      <c r="C118">
        <v>700</v>
      </c>
      <c r="J118">
        <f t="shared" si="6"/>
        <v>7.9E-07</v>
      </c>
      <c r="K118">
        <f t="shared" si="7"/>
        <v>4256752.828050453</v>
      </c>
      <c r="L118" s="2">
        <f t="shared" si="8"/>
        <v>3.3628347341598577</v>
      </c>
    </row>
    <row r="119" spans="3:12" ht="12.75">
      <c r="C119">
        <v>700</v>
      </c>
      <c r="J119">
        <f t="shared" si="6"/>
        <v>7.9E-07</v>
      </c>
      <c r="K119">
        <f t="shared" si="7"/>
        <v>4256752.828050453</v>
      </c>
      <c r="L119" s="2">
        <f t="shared" si="8"/>
        <v>3.3628347341598577</v>
      </c>
    </row>
    <row r="120" spans="3:12" ht="12.75">
      <c r="C120">
        <v>725</v>
      </c>
      <c r="J120">
        <f t="shared" si="6"/>
        <v>7.9E-07</v>
      </c>
      <c r="K120">
        <f t="shared" si="7"/>
        <v>4619421.116790926</v>
      </c>
      <c r="L120" s="2">
        <f t="shared" si="8"/>
        <v>3.6493426822648316</v>
      </c>
    </row>
    <row r="121" spans="1:12" ht="12.75">
      <c r="A121" s="2" t="s">
        <v>13</v>
      </c>
      <c r="C121">
        <v>750</v>
      </c>
      <c r="J121">
        <f t="shared" si="6"/>
        <v>7.9E-07</v>
      </c>
      <c r="K121">
        <f t="shared" si="7"/>
        <v>4999110.583202382</v>
      </c>
      <c r="L121" s="2">
        <f t="shared" si="8"/>
        <v>3.949297360729881</v>
      </c>
    </row>
    <row r="122" spans="1:12" ht="12.75">
      <c r="A122" s="3">
        <v>35612</v>
      </c>
      <c r="C122">
        <v>775</v>
      </c>
      <c r="J122">
        <f t="shared" si="6"/>
        <v>7.9E-07</v>
      </c>
      <c r="K122">
        <f t="shared" si="7"/>
        <v>5396012.745817706</v>
      </c>
      <c r="L122" s="2">
        <f t="shared" si="8"/>
        <v>4.262850069195988</v>
      </c>
    </row>
    <row r="123" spans="3:12" ht="12.75">
      <c r="C123">
        <v>800</v>
      </c>
      <c r="J123">
        <f t="shared" si="6"/>
        <v>7.9E-07</v>
      </c>
      <c r="K123">
        <f t="shared" si="7"/>
        <v>5810314.891000742</v>
      </c>
      <c r="L123" s="2">
        <f t="shared" si="8"/>
        <v>4.590148763890586</v>
      </c>
    </row>
    <row r="124" spans="3:12" ht="12.75">
      <c r="C124">
        <v>800</v>
      </c>
      <c r="J124">
        <f t="shared" si="6"/>
        <v>7.9E-07</v>
      </c>
      <c r="K124">
        <f t="shared" si="7"/>
        <v>5810314.891000742</v>
      </c>
      <c r="L124" s="2">
        <f t="shared" si="8"/>
        <v>4.590148763890586</v>
      </c>
    </row>
    <row r="125" spans="3:12" ht="12.75">
      <c r="C125">
        <v>800</v>
      </c>
      <c r="J125">
        <f t="shared" si="6"/>
        <v>7.9E-07</v>
      </c>
      <c r="K125">
        <f t="shared" si="7"/>
        <v>5810314.891000742</v>
      </c>
      <c r="L125" s="2">
        <f t="shared" si="8"/>
        <v>4.590148763890586</v>
      </c>
    </row>
    <row r="126" spans="3:12" ht="12.75">
      <c r="C126">
        <v>825</v>
      </c>
      <c r="J126">
        <f t="shared" si="6"/>
        <v>7.9E-07</v>
      </c>
      <c r="K126">
        <f t="shared" si="7"/>
        <v>6242200.298675235</v>
      </c>
      <c r="L126" s="2">
        <f t="shared" si="8"/>
        <v>4.931338235953436</v>
      </c>
    </row>
    <row r="127" spans="3:12" ht="12.75">
      <c r="C127">
        <v>825</v>
      </c>
      <c r="J127">
        <f t="shared" si="6"/>
        <v>7.9E-07</v>
      </c>
      <c r="K127">
        <f t="shared" si="7"/>
        <v>6242200.298675235</v>
      </c>
      <c r="L127" s="2">
        <f t="shared" si="8"/>
        <v>4.931338235953436</v>
      </c>
    </row>
    <row r="128" spans="3:12" ht="12.75">
      <c r="C128">
        <v>825</v>
      </c>
      <c r="J128">
        <f t="shared" si="6"/>
        <v>7.9E-07</v>
      </c>
      <c r="K128">
        <f t="shared" si="7"/>
        <v>6242200.298675235</v>
      </c>
      <c r="L128" s="2">
        <f t="shared" si="8"/>
        <v>4.931338235953436</v>
      </c>
    </row>
    <row r="129" spans="3:12" ht="12.75">
      <c r="C129">
        <v>825</v>
      </c>
      <c r="J129">
        <f t="shared" si="6"/>
        <v>7.9E-07</v>
      </c>
      <c r="K129">
        <f t="shared" si="7"/>
        <v>6242200.298675235</v>
      </c>
      <c r="L129" s="2">
        <f>J129*K129</f>
        <v>4.931338235953436</v>
      </c>
    </row>
    <row r="130" spans="3:12" ht="12.75">
      <c r="C130">
        <v>850</v>
      </c>
      <c r="J130">
        <f t="shared" si="6"/>
        <v>7.9E-07</v>
      </c>
      <c r="K130">
        <f t="shared" si="7"/>
        <v>6691848.449395479</v>
      </c>
      <c r="L130" s="2">
        <f aca="true" t="shared" si="9" ref="L130:L143">J130*K130</f>
        <v>5.286560275022428</v>
      </c>
    </row>
    <row r="131" spans="3:12" ht="12.75">
      <c r="C131">
        <v>850</v>
      </c>
      <c r="J131">
        <f t="shared" si="6"/>
        <v>7.9E-07</v>
      </c>
      <c r="K131">
        <f t="shared" si="7"/>
        <v>6691848.449395479</v>
      </c>
      <c r="L131" s="2">
        <f t="shared" si="9"/>
        <v>5.286560275022428</v>
      </c>
    </row>
    <row r="132" spans="3:12" ht="12.75">
      <c r="C132">
        <v>850</v>
      </c>
      <c r="J132">
        <f t="shared" si="6"/>
        <v>7.9E-07</v>
      </c>
      <c r="K132">
        <f t="shared" si="7"/>
        <v>6691848.449395479</v>
      </c>
      <c r="L132" s="2">
        <f t="shared" si="9"/>
        <v>5.286560275022428</v>
      </c>
    </row>
    <row r="133" spans="3:12" ht="12.75">
      <c r="C133">
        <v>875</v>
      </c>
      <c r="J133">
        <f t="shared" si="6"/>
        <v>7.9E-07</v>
      </c>
      <c r="K133">
        <f t="shared" si="7"/>
        <v>7159435.214815583</v>
      </c>
      <c r="L133" s="2">
        <f t="shared" si="9"/>
        <v>5.65595381970431</v>
      </c>
    </row>
    <row r="134" spans="3:12" ht="12.75">
      <c r="C134">
        <v>900</v>
      </c>
      <c r="J134">
        <f t="shared" si="6"/>
        <v>7.9E-07</v>
      </c>
      <c r="K134">
        <f t="shared" si="7"/>
        <v>7645133.0333341</v>
      </c>
      <c r="L134" s="2">
        <f t="shared" si="9"/>
        <v>6.039655096333939</v>
      </c>
    </row>
    <row r="135" spans="3:12" ht="12.75">
      <c r="C135">
        <v>925</v>
      </c>
      <c r="J135">
        <f t="shared" si="6"/>
        <v>7.9E-07</v>
      </c>
      <c r="K135">
        <f t="shared" si="7"/>
        <v>8149111.0724548455</v>
      </c>
      <c r="L135" s="2">
        <f t="shared" si="9"/>
        <v>6.437797747239328</v>
      </c>
    </row>
    <row r="136" spans="3:12" ht="12.75">
      <c r="C136">
        <v>925</v>
      </c>
      <c r="J136">
        <f t="shared" si="6"/>
        <v>7.9E-07</v>
      </c>
      <c r="K136">
        <f t="shared" si="7"/>
        <v>8149111.0724548455</v>
      </c>
      <c r="L136" s="2">
        <f t="shared" si="9"/>
        <v>6.437797747239328</v>
      </c>
    </row>
    <row r="137" spans="3:12" ht="12.75">
      <c r="C137">
        <v>1000</v>
      </c>
      <c r="J137">
        <f t="shared" si="6"/>
        <v>7.9E-07</v>
      </c>
      <c r="K137">
        <f t="shared" si="7"/>
        <v>9772372.209558114</v>
      </c>
      <c r="L137" s="2">
        <f t="shared" si="9"/>
        <v>7.72017404555091</v>
      </c>
    </row>
    <row r="138" spans="3:12" ht="12.75">
      <c r="C138">
        <v>1000</v>
      </c>
      <c r="J138">
        <f t="shared" si="6"/>
        <v>7.9E-07</v>
      </c>
      <c r="K138">
        <f t="shared" si="7"/>
        <v>9772372.209558114</v>
      </c>
      <c r="L138" s="2">
        <f t="shared" si="9"/>
        <v>7.72017404555091</v>
      </c>
    </row>
    <row r="139" spans="3:12" ht="12.75">
      <c r="C139">
        <v>1025</v>
      </c>
      <c r="J139">
        <f t="shared" si="6"/>
        <v>7.9E-07</v>
      </c>
      <c r="K139">
        <f t="shared" si="7"/>
        <v>10351102.43398274</v>
      </c>
      <c r="L139" s="2">
        <f t="shared" si="9"/>
        <v>8.177370922846363</v>
      </c>
    </row>
    <row r="140" spans="3:12" ht="12.75">
      <c r="C140">
        <v>1050</v>
      </c>
      <c r="J140">
        <f t="shared" si="6"/>
        <v>7.9E-07</v>
      </c>
      <c r="K140">
        <f t="shared" si="7"/>
        <v>10948914.561865829</v>
      </c>
      <c r="L140" s="2">
        <f t="shared" si="9"/>
        <v>8.649642503874004</v>
      </c>
    </row>
    <row r="141" spans="3:12" ht="12.75">
      <c r="C141">
        <v>1050</v>
      </c>
      <c r="J141">
        <f t="shared" si="6"/>
        <v>7.9E-07</v>
      </c>
      <c r="K141">
        <f t="shared" si="7"/>
        <v>10948914.561865829</v>
      </c>
      <c r="L141" s="2">
        <f t="shared" si="9"/>
        <v>8.649642503874004</v>
      </c>
    </row>
    <row r="142" spans="3:12" ht="12.75">
      <c r="C142">
        <v>1050</v>
      </c>
      <c r="J142">
        <f t="shared" si="6"/>
        <v>7.9E-07</v>
      </c>
      <c r="K142">
        <f t="shared" si="7"/>
        <v>10948914.561865829</v>
      </c>
      <c r="L142" s="2">
        <f t="shared" si="9"/>
        <v>8.649642503874004</v>
      </c>
    </row>
    <row r="143" spans="3:12" ht="12.75">
      <c r="C143">
        <v>1075</v>
      </c>
      <c r="J143">
        <f t="shared" si="6"/>
        <v>7.9E-07</v>
      </c>
      <c r="K143">
        <f t="shared" si="7"/>
        <v>11565960.951036278</v>
      </c>
      <c r="L143" s="2">
        <f t="shared" si="9"/>
        <v>9.13710915131866</v>
      </c>
    </row>
    <row r="144" spans="3:12" ht="12.75">
      <c r="C144">
        <v>1075</v>
      </c>
      <c r="J144">
        <f t="shared" si="6"/>
        <v>7.9E-07</v>
      </c>
      <c r="K144">
        <f t="shared" si="7"/>
        <v>11565960.951036278</v>
      </c>
      <c r="L144" s="2">
        <f>J144*K144</f>
        <v>9.13710915131866</v>
      </c>
    </row>
    <row r="145" spans="3:12" ht="12.75">
      <c r="C145">
        <v>1075</v>
      </c>
      <c r="J145">
        <f t="shared" si="6"/>
        <v>7.9E-07</v>
      </c>
      <c r="K145">
        <f t="shared" si="7"/>
        <v>11565960.951036278</v>
      </c>
      <c r="L145" s="2">
        <f aca="true" t="shared" si="10" ref="L145:L158">J145*K145</f>
        <v>9.13710915131866</v>
      </c>
    </row>
    <row r="146" spans="3:12" ht="12.75">
      <c r="C146">
        <v>1100</v>
      </c>
      <c r="J146">
        <f t="shared" si="6"/>
        <v>7.9E-07</v>
      </c>
      <c r="K146">
        <f t="shared" si="7"/>
        <v>12202391.54745653</v>
      </c>
      <c r="L146" s="2">
        <f t="shared" si="10"/>
        <v>9.639889322490658</v>
      </c>
    </row>
    <row r="147" spans="3:12" ht="12.75">
      <c r="C147">
        <v>1100</v>
      </c>
      <c r="J147">
        <f t="shared" si="6"/>
        <v>7.9E-07</v>
      </c>
      <c r="K147">
        <f t="shared" si="7"/>
        <v>12202391.54745653</v>
      </c>
      <c r="L147" s="2">
        <f t="shared" si="10"/>
        <v>9.639889322490658</v>
      </c>
    </row>
    <row r="148" spans="3:12" ht="12.75">
      <c r="C148">
        <v>1100</v>
      </c>
      <c r="J148">
        <f t="shared" si="6"/>
        <v>7.9E-07</v>
      </c>
      <c r="K148">
        <f t="shared" si="7"/>
        <v>12202391.54745653</v>
      </c>
      <c r="L148" s="2">
        <f t="shared" si="10"/>
        <v>9.639889322490658</v>
      </c>
    </row>
    <row r="149" spans="3:12" ht="12.75">
      <c r="C149">
        <v>1100</v>
      </c>
      <c r="J149">
        <f t="shared" si="6"/>
        <v>7.9E-07</v>
      </c>
      <c r="K149">
        <f t="shared" si="7"/>
        <v>12202391.54745653</v>
      </c>
      <c r="L149" s="2">
        <f t="shared" si="10"/>
        <v>9.639889322490658</v>
      </c>
    </row>
    <row r="150" spans="3:12" ht="12.75">
      <c r="C150">
        <v>1125</v>
      </c>
      <c r="J150">
        <f t="shared" si="6"/>
        <v>7.9E-07</v>
      </c>
      <c r="K150">
        <f t="shared" si="7"/>
        <v>12858353.978205986</v>
      </c>
      <c r="L150" s="2">
        <f t="shared" si="10"/>
        <v>10.158099642782728</v>
      </c>
    </row>
    <row r="151" spans="3:12" ht="12.75">
      <c r="C151">
        <v>1125</v>
      </c>
      <c r="J151">
        <f t="shared" si="6"/>
        <v>7.9E-07</v>
      </c>
      <c r="K151">
        <f t="shared" si="7"/>
        <v>12858353.978205986</v>
      </c>
      <c r="L151" s="2">
        <f t="shared" si="10"/>
        <v>10.158099642782728</v>
      </c>
    </row>
    <row r="152" spans="3:12" ht="12.75">
      <c r="C152">
        <v>1125</v>
      </c>
      <c r="J152">
        <f t="shared" si="6"/>
        <v>7.9E-07</v>
      </c>
      <c r="K152">
        <f t="shared" si="7"/>
        <v>12858353.978205986</v>
      </c>
      <c r="L152" s="2">
        <f t="shared" si="10"/>
        <v>10.158099642782728</v>
      </c>
    </row>
    <row r="153" spans="3:12" ht="12.75">
      <c r="C153">
        <v>1150</v>
      </c>
      <c r="J153">
        <f t="shared" si="6"/>
        <v>7.9E-07</v>
      </c>
      <c r="K153">
        <f t="shared" si="7"/>
        <v>13533993.638861716</v>
      </c>
      <c r="L153" s="2">
        <f t="shared" si="10"/>
        <v>10.691854974700755</v>
      </c>
    </row>
    <row r="154" spans="3:12" ht="12.75">
      <c r="C154">
        <v>1150</v>
      </c>
      <c r="J154">
        <f t="shared" si="6"/>
        <v>7.9E-07</v>
      </c>
      <c r="K154">
        <f t="shared" si="7"/>
        <v>13533993.638861716</v>
      </c>
      <c r="L154" s="2">
        <f t="shared" si="10"/>
        <v>10.691854974700755</v>
      </c>
    </row>
    <row r="155" spans="3:12" ht="12.75">
      <c r="C155">
        <v>1150</v>
      </c>
      <c r="J155">
        <f t="shared" si="6"/>
        <v>7.9E-07</v>
      </c>
      <c r="K155">
        <f t="shared" si="7"/>
        <v>13533993.638861716</v>
      </c>
      <c r="L155" s="2">
        <f t="shared" si="10"/>
        <v>10.691854974700755</v>
      </c>
    </row>
    <row r="156" spans="3:12" ht="12.75">
      <c r="C156">
        <v>1150</v>
      </c>
      <c r="J156">
        <f t="shared" si="6"/>
        <v>7.9E-07</v>
      </c>
      <c r="K156">
        <f t="shared" si="7"/>
        <v>13533993.638861716</v>
      </c>
      <c r="L156" s="2">
        <f t="shared" si="10"/>
        <v>10.691854974700755</v>
      </c>
    </row>
    <row r="157" spans="3:12" ht="12.75">
      <c r="C157">
        <v>1150</v>
      </c>
      <c r="J157">
        <f t="shared" si="6"/>
        <v>7.9E-07</v>
      </c>
      <c r="K157">
        <f t="shared" si="7"/>
        <v>13533993.638861716</v>
      </c>
      <c r="L157" s="2">
        <f t="shared" si="10"/>
        <v>10.691854974700755</v>
      </c>
    </row>
    <row r="158" spans="3:12" ht="12.75">
      <c r="C158">
        <v>1150</v>
      </c>
      <c r="J158">
        <f t="shared" si="6"/>
        <v>7.9E-07</v>
      </c>
      <c r="K158">
        <f t="shared" si="7"/>
        <v>13533993.638861716</v>
      </c>
      <c r="L158" s="2">
        <f t="shared" si="10"/>
        <v>10.691854974700755</v>
      </c>
    </row>
    <row r="159" spans="3:12" ht="12.75">
      <c r="C159">
        <v>1150</v>
      </c>
      <c r="J159">
        <f t="shared" si="6"/>
        <v>7.9E-07</v>
      </c>
      <c r="K159">
        <f t="shared" si="7"/>
        <v>13533993.638861716</v>
      </c>
      <c r="L159" s="2">
        <f>J159*K159</f>
        <v>10.691854974700755</v>
      </c>
    </row>
    <row r="160" spans="3:12" ht="12.75">
      <c r="C160">
        <v>1175</v>
      </c>
      <c r="J160">
        <f t="shared" si="6"/>
        <v>7.9E-07</v>
      </c>
      <c r="K160">
        <f t="shared" si="7"/>
        <v>14229453.775730241</v>
      </c>
      <c r="L160" s="2">
        <f aca="true" t="shared" si="11" ref="L160:L173">J160*K160</f>
        <v>11.24126848282689</v>
      </c>
    </row>
    <row r="161" spans="3:12" ht="12.75">
      <c r="C161">
        <v>1175</v>
      </c>
      <c r="J161">
        <f t="shared" si="6"/>
        <v>7.9E-07</v>
      </c>
      <c r="K161">
        <f t="shared" si="7"/>
        <v>14229453.775730241</v>
      </c>
      <c r="L161" s="2">
        <f t="shared" si="11"/>
        <v>11.24126848282689</v>
      </c>
    </row>
    <row r="162" spans="3:12" ht="12.75">
      <c r="C162">
        <v>1175</v>
      </c>
      <c r="J162">
        <f t="shared" si="6"/>
        <v>7.9E-07</v>
      </c>
      <c r="K162">
        <f t="shared" si="7"/>
        <v>14229453.775730241</v>
      </c>
      <c r="L162" s="2">
        <f t="shared" si="11"/>
        <v>11.24126848282689</v>
      </c>
    </row>
    <row r="163" spans="3:12" ht="12.75">
      <c r="C163">
        <v>1175</v>
      </c>
      <c r="J163">
        <f t="shared" si="6"/>
        <v>7.9E-07</v>
      </c>
      <c r="K163">
        <f t="shared" si="7"/>
        <v>14229453.775730241</v>
      </c>
      <c r="L163" s="2">
        <f t="shared" si="11"/>
        <v>11.24126848282689</v>
      </c>
    </row>
    <row r="164" spans="3:12" ht="12.75">
      <c r="C164">
        <v>1175</v>
      </c>
      <c r="J164">
        <f t="shared" si="6"/>
        <v>7.9E-07</v>
      </c>
      <c r="K164">
        <f t="shared" si="7"/>
        <v>14229453.775730241</v>
      </c>
      <c r="L164" s="2">
        <f t="shared" si="11"/>
        <v>11.24126848282689</v>
      </c>
    </row>
    <row r="165" spans="3:12" ht="12.75">
      <c r="C165">
        <v>1175</v>
      </c>
      <c r="J165">
        <f t="shared" si="6"/>
        <v>7.9E-07</v>
      </c>
      <c r="K165">
        <f t="shared" si="7"/>
        <v>14229453.775730241</v>
      </c>
      <c r="L165" s="2">
        <f t="shared" si="11"/>
        <v>11.24126848282689</v>
      </c>
    </row>
    <row r="166" spans="3:12" ht="12.75">
      <c r="C166">
        <v>1175</v>
      </c>
      <c r="J166">
        <f t="shared" si="6"/>
        <v>7.9E-07</v>
      </c>
      <c r="K166">
        <f t="shared" si="7"/>
        <v>14229453.775730241</v>
      </c>
      <c r="L166" s="2">
        <f t="shared" si="11"/>
        <v>11.24126848282689</v>
      </c>
    </row>
    <row r="167" spans="3:12" ht="12.75">
      <c r="C167">
        <v>1200</v>
      </c>
      <c r="J167">
        <f t="shared" si="6"/>
        <v>7.9E-07</v>
      </c>
      <c r="K167">
        <f t="shared" si="7"/>
        <v>14944875.56333862</v>
      </c>
      <c r="L167" s="2">
        <f t="shared" si="11"/>
        <v>11.80645169503751</v>
      </c>
    </row>
    <row r="168" spans="3:12" ht="12.75">
      <c r="C168">
        <v>1200</v>
      </c>
      <c r="J168">
        <f t="shared" si="6"/>
        <v>7.9E-07</v>
      </c>
      <c r="K168">
        <f t="shared" si="7"/>
        <v>14944875.56333862</v>
      </c>
      <c r="L168" s="2">
        <f t="shared" si="11"/>
        <v>11.80645169503751</v>
      </c>
    </row>
    <row r="169" spans="3:12" ht="12.75">
      <c r="C169">
        <v>1200</v>
      </c>
      <c r="J169">
        <f t="shared" si="6"/>
        <v>7.9E-07</v>
      </c>
      <c r="K169">
        <f t="shared" si="7"/>
        <v>14944875.56333862</v>
      </c>
      <c r="L169" s="2">
        <f t="shared" si="11"/>
        <v>11.80645169503751</v>
      </c>
    </row>
    <row r="170" spans="3:12" ht="12.75">
      <c r="C170">
        <v>1200</v>
      </c>
      <c r="J170">
        <f t="shared" si="6"/>
        <v>7.9E-07</v>
      </c>
      <c r="K170">
        <f t="shared" si="7"/>
        <v>14944875.56333862</v>
      </c>
      <c r="L170" s="2">
        <f t="shared" si="11"/>
        <v>11.80645169503751</v>
      </c>
    </row>
    <row r="171" spans="3:12" ht="12.75">
      <c r="C171">
        <v>1200</v>
      </c>
      <c r="J171">
        <f t="shared" si="6"/>
        <v>7.9E-07</v>
      </c>
      <c r="K171">
        <f t="shared" si="7"/>
        <v>14944875.56333862</v>
      </c>
      <c r="L171" s="2">
        <f t="shared" si="11"/>
        <v>11.80645169503751</v>
      </c>
    </row>
    <row r="172" spans="3:12" ht="12.75">
      <c r="C172">
        <v>1200</v>
      </c>
      <c r="J172">
        <f t="shared" si="6"/>
        <v>7.9E-07</v>
      </c>
      <c r="K172">
        <f t="shared" si="7"/>
        <v>14944875.56333862</v>
      </c>
      <c r="L172" s="2">
        <f t="shared" si="11"/>
        <v>11.80645169503751</v>
      </c>
    </row>
    <row r="173" spans="3:12" ht="12.75">
      <c r="C173">
        <v>1200</v>
      </c>
      <c r="J173">
        <f t="shared" si="6"/>
        <v>7.9E-07</v>
      </c>
      <c r="K173">
        <f t="shared" si="7"/>
        <v>14944875.56333862</v>
      </c>
      <c r="L173" s="2">
        <f t="shared" si="11"/>
        <v>11.80645169503751</v>
      </c>
    </row>
    <row r="174" spans="3:12" ht="12.75">
      <c r="C174">
        <v>1225</v>
      </c>
      <c r="J174">
        <f t="shared" si="6"/>
        <v>7.9E-07</v>
      </c>
      <c r="K174">
        <f t="shared" si="7"/>
        <v>15680398.177552335</v>
      </c>
      <c r="L174" s="2">
        <f>J174*K174</f>
        <v>12.387514560266343</v>
      </c>
    </row>
    <row r="175" spans="3:12" ht="12.75">
      <c r="C175">
        <v>1225</v>
      </c>
      <c r="J175">
        <f t="shared" si="6"/>
        <v>7.9E-07</v>
      </c>
      <c r="K175">
        <f t="shared" si="7"/>
        <v>15680398.177552335</v>
      </c>
      <c r="L175" s="2">
        <f aca="true" t="shared" si="12" ref="L175:L188">J175*K175</f>
        <v>12.387514560266343</v>
      </c>
    </row>
    <row r="176" spans="3:12" ht="12.75">
      <c r="C176">
        <v>1225</v>
      </c>
      <c r="J176">
        <f t="shared" si="6"/>
        <v>7.9E-07</v>
      </c>
      <c r="K176">
        <f t="shared" si="7"/>
        <v>15680398.177552335</v>
      </c>
      <c r="L176" s="2">
        <f t="shared" si="12"/>
        <v>12.387514560266343</v>
      </c>
    </row>
    <row r="177" spans="3:12" ht="12.75">
      <c r="C177">
        <v>1225</v>
      </c>
      <c r="J177">
        <f t="shared" si="6"/>
        <v>7.9E-07</v>
      </c>
      <c r="K177">
        <f t="shared" si="7"/>
        <v>15680398.177552335</v>
      </c>
      <c r="L177" s="2">
        <f t="shared" si="12"/>
        <v>12.387514560266343</v>
      </c>
    </row>
    <row r="178" spans="3:12" ht="12.75">
      <c r="C178">
        <v>1225</v>
      </c>
      <c r="J178">
        <f aca="true" t="shared" si="13" ref="J178:J214">7.9*POWER(10,-7)</f>
        <v>7.9E-07</v>
      </c>
      <c r="K178">
        <f aca="true" t="shared" si="14" ref="K178:K214">POWER(C178,2.33)</f>
        <v>15680398.177552335</v>
      </c>
      <c r="L178" s="2">
        <f t="shared" si="12"/>
        <v>12.387514560266343</v>
      </c>
    </row>
    <row r="179" spans="3:12" ht="12.75">
      <c r="C179">
        <v>1225</v>
      </c>
      <c r="J179">
        <f t="shared" si="13"/>
        <v>7.9E-07</v>
      </c>
      <c r="K179">
        <f t="shared" si="14"/>
        <v>15680398.177552335</v>
      </c>
      <c r="L179" s="2">
        <f t="shared" si="12"/>
        <v>12.387514560266343</v>
      </c>
    </row>
    <row r="180" spans="3:12" ht="12.75">
      <c r="C180">
        <v>1250</v>
      </c>
      <c r="J180">
        <f t="shared" si="13"/>
        <v>7.9E-07</v>
      </c>
      <c r="K180">
        <f t="shared" si="14"/>
        <v>16436158.864652349</v>
      </c>
      <c r="L180" s="2">
        <f t="shared" si="12"/>
        <v>12.984565503075356</v>
      </c>
    </row>
    <row r="181" spans="3:12" ht="12.75">
      <c r="C181">
        <v>1250</v>
      </c>
      <c r="J181">
        <f t="shared" si="13"/>
        <v>7.9E-07</v>
      </c>
      <c r="K181">
        <f t="shared" si="14"/>
        <v>16436158.864652349</v>
      </c>
      <c r="L181" s="2">
        <f t="shared" si="12"/>
        <v>12.984565503075356</v>
      </c>
    </row>
    <row r="182" spans="3:12" ht="12.75">
      <c r="C182">
        <v>1250</v>
      </c>
      <c r="J182">
        <f t="shared" si="13"/>
        <v>7.9E-07</v>
      </c>
      <c r="K182">
        <f t="shared" si="14"/>
        <v>16436158.864652349</v>
      </c>
      <c r="L182" s="2">
        <f t="shared" si="12"/>
        <v>12.984565503075356</v>
      </c>
    </row>
    <row r="183" spans="3:12" ht="12.75">
      <c r="C183">
        <v>1250</v>
      </c>
      <c r="J183">
        <f t="shared" si="13"/>
        <v>7.9E-07</v>
      </c>
      <c r="K183">
        <f t="shared" si="14"/>
        <v>16436158.864652349</v>
      </c>
      <c r="L183" s="2">
        <f t="shared" si="12"/>
        <v>12.984565503075356</v>
      </c>
    </row>
    <row r="184" spans="3:12" ht="12.75">
      <c r="C184">
        <v>1250</v>
      </c>
      <c r="J184">
        <f t="shared" si="13"/>
        <v>7.9E-07</v>
      </c>
      <c r="K184">
        <f t="shared" si="14"/>
        <v>16436158.864652349</v>
      </c>
      <c r="L184" s="2">
        <f t="shared" si="12"/>
        <v>12.984565503075356</v>
      </c>
    </row>
    <row r="185" spans="3:12" ht="12.75">
      <c r="C185">
        <v>1250</v>
      </c>
      <c r="J185">
        <f t="shared" si="13"/>
        <v>7.9E-07</v>
      </c>
      <c r="K185">
        <f t="shared" si="14"/>
        <v>16436158.864652349</v>
      </c>
      <c r="L185" s="2">
        <f t="shared" si="12"/>
        <v>12.984565503075356</v>
      </c>
    </row>
    <row r="186" spans="3:12" ht="12.75">
      <c r="C186">
        <v>1250</v>
      </c>
      <c r="J186">
        <f t="shared" si="13"/>
        <v>7.9E-07</v>
      </c>
      <c r="K186">
        <f t="shared" si="14"/>
        <v>16436158.864652349</v>
      </c>
      <c r="L186" s="2">
        <f t="shared" si="12"/>
        <v>12.984565503075356</v>
      </c>
    </row>
    <row r="187" spans="3:12" ht="12.75">
      <c r="C187">
        <v>1250</v>
      </c>
      <c r="J187">
        <f t="shared" si="13"/>
        <v>7.9E-07</v>
      </c>
      <c r="K187">
        <f t="shared" si="14"/>
        <v>16436158.864652349</v>
      </c>
      <c r="L187" s="2">
        <f t="shared" si="12"/>
        <v>12.984565503075356</v>
      </c>
    </row>
    <row r="188" spans="3:12" ht="12.75">
      <c r="C188">
        <v>1250</v>
      </c>
      <c r="J188">
        <f t="shared" si="13"/>
        <v>7.9E-07</v>
      </c>
      <c r="K188">
        <f t="shared" si="14"/>
        <v>16436158.864652349</v>
      </c>
      <c r="L188" s="2">
        <f t="shared" si="12"/>
        <v>12.984565503075356</v>
      </c>
    </row>
    <row r="189" spans="3:12" ht="12.75">
      <c r="C189">
        <v>1250</v>
      </c>
      <c r="J189">
        <f t="shared" si="13"/>
        <v>7.9E-07</v>
      </c>
      <c r="K189">
        <f t="shared" si="14"/>
        <v>16436158.864652349</v>
      </c>
      <c r="L189" s="2">
        <f>J189*K189</f>
        <v>12.984565503075356</v>
      </c>
    </row>
    <row r="190" spans="3:12" ht="12.75">
      <c r="C190">
        <v>1250</v>
      </c>
      <c r="J190">
        <f t="shared" si="13"/>
        <v>7.9E-07</v>
      </c>
      <c r="K190">
        <f t="shared" si="14"/>
        <v>16436158.864652349</v>
      </c>
      <c r="L190" s="2">
        <f aca="true" t="shared" si="15" ref="L190:L203">J190*K190</f>
        <v>12.984565503075356</v>
      </c>
    </row>
    <row r="191" spans="3:12" ht="12.75">
      <c r="C191">
        <v>1250</v>
      </c>
      <c r="J191">
        <f t="shared" si="13"/>
        <v>7.9E-07</v>
      </c>
      <c r="K191">
        <f t="shared" si="14"/>
        <v>16436158.864652349</v>
      </c>
      <c r="L191" s="2">
        <f t="shared" si="15"/>
        <v>12.984565503075356</v>
      </c>
    </row>
    <row r="192" spans="3:12" ht="12.75">
      <c r="C192">
        <v>1250</v>
      </c>
      <c r="J192">
        <f t="shared" si="13"/>
        <v>7.9E-07</v>
      </c>
      <c r="K192">
        <f t="shared" si="14"/>
        <v>16436158.864652349</v>
      </c>
      <c r="L192" s="2">
        <f t="shared" si="15"/>
        <v>12.984565503075356</v>
      </c>
    </row>
    <row r="193" spans="3:12" ht="12.75">
      <c r="C193">
        <v>1275</v>
      </c>
      <c r="J193">
        <f t="shared" si="13"/>
        <v>7.9E-07</v>
      </c>
      <c r="K193">
        <f t="shared" si="14"/>
        <v>17212293.006672256</v>
      </c>
      <c r="L193" s="2">
        <f t="shared" si="15"/>
        <v>13.597711475271081</v>
      </c>
    </row>
    <row r="194" spans="3:12" ht="12.75">
      <c r="C194">
        <v>1275</v>
      </c>
      <c r="J194">
        <f t="shared" si="13"/>
        <v>7.9E-07</v>
      </c>
      <c r="K194">
        <f t="shared" si="14"/>
        <v>17212293.006672256</v>
      </c>
      <c r="L194" s="2">
        <f t="shared" si="15"/>
        <v>13.597711475271081</v>
      </c>
    </row>
    <row r="195" spans="3:12" ht="12.75">
      <c r="C195">
        <v>1275</v>
      </c>
      <c r="J195">
        <f t="shared" si="13"/>
        <v>7.9E-07</v>
      </c>
      <c r="K195">
        <f t="shared" si="14"/>
        <v>17212293.006672256</v>
      </c>
      <c r="L195" s="2">
        <f t="shared" si="15"/>
        <v>13.597711475271081</v>
      </c>
    </row>
    <row r="196" spans="3:12" ht="12.75">
      <c r="C196">
        <v>1275</v>
      </c>
      <c r="J196">
        <f t="shared" si="13"/>
        <v>7.9E-07</v>
      </c>
      <c r="K196">
        <f t="shared" si="14"/>
        <v>17212293.006672256</v>
      </c>
      <c r="L196" s="2">
        <f t="shared" si="15"/>
        <v>13.597711475271081</v>
      </c>
    </row>
    <row r="197" spans="3:12" ht="12.75">
      <c r="C197">
        <v>1275</v>
      </c>
      <c r="J197">
        <f t="shared" si="13"/>
        <v>7.9E-07</v>
      </c>
      <c r="K197">
        <f t="shared" si="14"/>
        <v>17212293.006672256</v>
      </c>
      <c r="L197" s="2">
        <f t="shared" si="15"/>
        <v>13.597711475271081</v>
      </c>
    </row>
    <row r="198" spans="3:12" ht="12.75">
      <c r="C198">
        <v>1275</v>
      </c>
      <c r="J198">
        <f t="shared" si="13"/>
        <v>7.9E-07</v>
      </c>
      <c r="K198">
        <f t="shared" si="14"/>
        <v>17212293.006672256</v>
      </c>
      <c r="L198" s="2">
        <f t="shared" si="15"/>
        <v>13.597711475271081</v>
      </c>
    </row>
    <row r="199" spans="3:12" ht="12.75">
      <c r="C199">
        <v>1275</v>
      </c>
      <c r="J199">
        <f t="shared" si="13"/>
        <v>7.9E-07</v>
      </c>
      <c r="K199">
        <f t="shared" si="14"/>
        <v>17212293.006672256</v>
      </c>
      <c r="L199" s="2">
        <f t="shared" si="15"/>
        <v>13.597711475271081</v>
      </c>
    </row>
    <row r="200" spans="3:12" ht="12.75">
      <c r="C200">
        <v>1275</v>
      </c>
      <c r="J200">
        <f t="shared" si="13"/>
        <v>7.9E-07</v>
      </c>
      <c r="K200">
        <f t="shared" si="14"/>
        <v>17212293.006672256</v>
      </c>
      <c r="L200" s="2">
        <f t="shared" si="15"/>
        <v>13.597711475271081</v>
      </c>
    </row>
    <row r="201" spans="3:12" ht="12.75">
      <c r="C201">
        <v>1275</v>
      </c>
      <c r="J201">
        <f t="shared" si="13"/>
        <v>7.9E-07</v>
      </c>
      <c r="K201">
        <f t="shared" si="14"/>
        <v>17212293.006672256</v>
      </c>
      <c r="L201" s="2">
        <f t="shared" si="15"/>
        <v>13.597711475271081</v>
      </c>
    </row>
    <row r="202" spans="3:12" ht="12.75">
      <c r="C202">
        <v>1275</v>
      </c>
      <c r="J202">
        <f t="shared" si="13"/>
        <v>7.9E-07</v>
      </c>
      <c r="K202">
        <f t="shared" si="14"/>
        <v>17212293.006672256</v>
      </c>
      <c r="L202" s="2">
        <f t="shared" si="15"/>
        <v>13.597711475271081</v>
      </c>
    </row>
    <row r="203" spans="3:12" ht="12.75">
      <c r="C203">
        <v>1275</v>
      </c>
      <c r="J203">
        <f t="shared" si="13"/>
        <v>7.9E-07</v>
      </c>
      <c r="K203">
        <f t="shared" si="14"/>
        <v>17212293.006672256</v>
      </c>
      <c r="L203" s="2">
        <f t="shared" si="15"/>
        <v>13.597711475271081</v>
      </c>
    </row>
    <row r="204" spans="3:12" ht="12.75">
      <c r="C204">
        <v>1300</v>
      </c>
      <c r="J204">
        <f t="shared" si="13"/>
        <v>7.9E-07</v>
      </c>
      <c r="K204">
        <f t="shared" si="14"/>
        <v>18008934.183268063</v>
      </c>
      <c r="L204" s="2">
        <f>J204*K204</f>
        <v>14.22705800478177</v>
      </c>
    </row>
    <row r="205" spans="3:12" ht="12.75">
      <c r="C205">
        <v>1300</v>
      </c>
      <c r="J205">
        <f t="shared" si="13"/>
        <v>7.9E-07</v>
      </c>
      <c r="K205">
        <f t="shared" si="14"/>
        <v>18008934.183268063</v>
      </c>
      <c r="L205" s="2">
        <f aca="true" t="shared" si="16" ref="L205:L214">J205*K205</f>
        <v>14.22705800478177</v>
      </c>
    </row>
    <row r="206" spans="3:12" ht="12.75">
      <c r="C206">
        <v>1300</v>
      </c>
      <c r="J206">
        <f t="shared" si="13"/>
        <v>7.9E-07</v>
      </c>
      <c r="K206">
        <f t="shared" si="14"/>
        <v>18008934.183268063</v>
      </c>
      <c r="L206" s="2">
        <f t="shared" si="16"/>
        <v>14.22705800478177</v>
      </c>
    </row>
    <row r="207" spans="3:12" ht="12.75">
      <c r="C207">
        <v>1300</v>
      </c>
      <c r="J207">
        <f t="shared" si="13"/>
        <v>7.9E-07</v>
      </c>
      <c r="K207">
        <f t="shared" si="14"/>
        <v>18008934.183268063</v>
      </c>
      <c r="L207" s="2">
        <f t="shared" si="16"/>
        <v>14.22705800478177</v>
      </c>
    </row>
    <row r="208" spans="3:12" ht="12.75">
      <c r="C208">
        <v>1300</v>
      </c>
      <c r="J208">
        <f t="shared" si="13"/>
        <v>7.9E-07</v>
      </c>
      <c r="K208">
        <f t="shared" si="14"/>
        <v>18008934.183268063</v>
      </c>
      <c r="L208" s="2">
        <f t="shared" si="16"/>
        <v>14.22705800478177</v>
      </c>
    </row>
    <row r="209" spans="3:12" ht="12.75">
      <c r="C209">
        <v>1300</v>
      </c>
      <c r="J209">
        <f t="shared" si="13"/>
        <v>7.9E-07</v>
      </c>
      <c r="K209">
        <f t="shared" si="14"/>
        <v>18008934.183268063</v>
      </c>
      <c r="L209" s="2">
        <f t="shared" si="16"/>
        <v>14.22705800478177</v>
      </c>
    </row>
    <row r="210" spans="3:12" ht="12.75">
      <c r="C210">
        <v>1300</v>
      </c>
      <c r="J210">
        <f t="shared" si="13"/>
        <v>7.9E-07</v>
      </c>
      <c r="K210">
        <f t="shared" si="14"/>
        <v>18008934.183268063</v>
      </c>
      <c r="L210" s="2">
        <f t="shared" si="16"/>
        <v>14.22705800478177</v>
      </c>
    </row>
    <row r="211" spans="3:12" ht="12.75">
      <c r="C211">
        <v>1325</v>
      </c>
      <c r="J211">
        <f t="shared" si="13"/>
        <v>7.9E-07</v>
      </c>
      <c r="K211">
        <f t="shared" si="14"/>
        <v>18826214.230368994</v>
      </c>
      <c r="L211" s="2">
        <f t="shared" si="16"/>
        <v>14.872709241991505</v>
      </c>
    </row>
    <row r="212" spans="3:12" ht="12.75">
      <c r="C212">
        <v>1325</v>
      </c>
      <c r="J212">
        <f t="shared" si="13"/>
        <v>7.9E-07</v>
      </c>
      <c r="K212">
        <f t="shared" si="14"/>
        <v>18826214.230368994</v>
      </c>
      <c r="L212" s="2">
        <f t="shared" si="16"/>
        <v>14.872709241991505</v>
      </c>
    </row>
    <row r="213" spans="1:12" ht="12.75">
      <c r="A213" t="s">
        <v>53</v>
      </c>
      <c r="C213">
        <v>1325</v>
      </c>
      <c r="G213" t="s">
        <v>53</v>
      </c>
      <c r="J213">
        <f t="shared" si="13"/>
        <v>7.9E-07</v>
      </c>
      <c r="K213">
        <f t="shared" si="14"/>
        <v>18826214.230368994</v>
      </c>
      <c r="L213" s="2">
        <f t="shared" si="16"/>
        <v>14.872709241991505</v>
      </c>
    </row>
    <row r="214" spans="3:12" ht="12.75">
      <c r="C214">
        <v>1325</v>
      </c>
      <c r="J214">
        <f t="shared" si="13"/>
        <v>7.9E-07</v>
      </c>
      <c r="K214">
        <f t="shared" si="14"/>
        <v>18826214.230368994</v>
      </c>
      <c r="L214" s="2">
        <f t="shared" si="16"/>
        <v>14.872709241991505</v>
      </c>
    </row>
    <row r="215" spans="10:12" ht="12.75">
      <c r="J215">
        <f>COUNT(J114:J214)</f>
        <v>101</v>
      </c>
      <c r="L215" s="2">
        <f>SUM(L114:L214)</f>
        <v>1038.4239367729438</v>
      </c>
    </row>
    <row r="217" ht="12.75">
      <c r="L217" s="2">
        <f>L215/J215</f>
        <v>10.281425116563799</v>
      </c>
    </row>
    <row r="218" ht="12.75">
      <c r="L218" s="2"/>
    </row>
    <row r="219" ht="12.75">
      <c r="L219" s="2">
        <v>10.281425</v>
      </c>
    </row>
    <row r="220" ht="12.75">
      <c r="L220" s="2"/>
    </row>
    <row r="221" ht="12.75">
      <c r="L221" s="2"/>
    </row>
    <row r="222" spans="1:12" ht="12.75">
      <c r="A222" t="s">
        <v>16</v>
      </c>
      <c r="C222">
        <v>525</v>
      </c>
      <c r="J222">
        <f aca="true" t="shared" si="17" ref="J222:J246">1.76*POWER(10,-6)</f>
        <v>1.7599999999999999E-06</v>
      </c>
      <c r="K222">
        <f aca="true" t="shared" si="18" ref="K222:K246">POWER(C222,2.11)</f>
        <v>548954.222762211</v>
      </c>
      <c r="L222" s="2">
        <f>J222*K222</f>
        <v>0.9661594320614912</v>
      </c>
    </row>
    <row r="223" spans="1:12" ht="12.75">
      <c r="A223" t="s">
        <v>17</v>
      </c>
      <c r="C223">
        <v>550</v>
      </c>
      <c r="J223">
        <f t="shared" si="17"/>
        <v>1.7599999999999999E-06</v>
      </c>
      <c r="K223">
        <f t="shared" si="18"/>
        <v>605571.2867335895</v>
      </c>
      <c r="L223" s="2">
        <f>J223*K223</f>
        <v>1.0658054646511175</v>
      </c>
    </row>
    <row r="224" spans="3:12" ht="12.75">
      <c r="C224">
        <v>575</v>
      </c>
      <c r="J224">
        <f t="shared" si="17"/>
        <v>1.7599999999999999E-06</v>
      </c>
      <c r="K224">
        <f t="shared" si="18"/>
        <v>665118.6907763834</v>
      </c>
      <c r="L224" s="2">
        <f>J224*K224</f>
        <v>1.1706088957664347</v>
      </c>
    </row>
    <row r="225" spans="1:12" ht="12.75">
      <c r="A225" t="s">
        <v>0</v>
      </c>
      <c r="C225">
        <v>575</v>
      </c>
      <c r="J225">
        <f t="shared" si="17"/>
        <v>1.7599999999999999E-06</v>
      </c>
      <c r="K225">
        <f t="shared" si="18"/>
        <v>665118.6907763834</v>
      </c>
      <c r="L225" s="2">
        <f>J225*K225</f>
        <v>1.1706088957664347</v>
      </c>
    </row>
    <row r="226" spans="1:12" ht="12.75">
      <c r="A226" t="s">
        <v>3</v>
      </c>
      <c r="C226">
        <v>625</v>
      </c>
      <c r="J226">
        <f t="shared" si="17"/>
        <v>1.7599999999999999E-06</v>
      </c>
      <c r="K226">
        <f t="shared" si="18"/>
        <v>793061.4442795</v>
      </c>
      <c r="L226" s="2">
        <f aca="true" t="shared" si="19" ref="L226:L246">J226*K226</f>
        <v>1.39578814193192</v>
      </c>
    </row>
    <row r="227" spans="1:12" ht="12.75">
      <c r="A227" s="1"/>
      <c r="C227">
        <v>625</v>
      </c>
      <c r="J227">
        <f t="shared" si="17"/>
        <v>1.7599999999999999E-06</v>
      </c>
      <c r="K227">
        <f t="shared" si="18"/>
        <v>793061.4442795</v>
      </c>
      <c r="L227" s="2">
        <f t="shared" si="19"/>
        <v>1.39578814193192</v>
      </c>
    </row>
    <row r="228" spans="1:12" ht="12.75">
      <c r="A228" s="2" t="s">
        <v>6</v>
      </c>
      <c r="C228">
        <v>625</v>
      </c>
      <c r="J228">
        <f t="shared" si="17"/>
        <v>1.7599999999999999E-06</v>
      </c>
      <c r="K228">
        <f t="shared" si="18"/>
        <v>793061.4442795</v>
      </c>
      <c r="L228" s="2">
        <f t="shared" si="19"/>
        <v>1.39578814193192</v>
      </c>
    </row>
    <row r="229" spans="3:12" ht="12.75">
      <c r="C229">
        <v>650</v>
      </c>
      <c r="J229">
        <f t="shared" si="17"/>
        <v>1.7599999999999999E-06</v>
      </c>
      <c r="K229">
        <f t="shared" si="18"/>
        <v>861483.9338184447</v>
      </c>
      <c r="L229" s="2">
        <f t="shared" si="19"/>
        <v>1.5162117235204626</v>
      </c>
    </row>
    <row r="230" spans="3:12" ht="12.75">
      <c r="C230">
        <v>675</v>
      </c>
      <c r="J230">
        <f t="shared" si="17"/>
        <v>1.7599999999999999E-06</v>
      </c>
      <c r="K230">
        <f t="shared" si="18"/>
        <v>932891.1233046752</v>
      </c>
      <c r="L230" s="2">
        <f t="shared" si="19"/>
        <v>1.6418883770162283</v>
      </c>
    </row>
    <row r="231" spans="3:12" ht="12.75">
      <c r="C231">
        <v>675</v>
      </c>
      <c r="J231">
        <f t="shared" si="17"/>
        <v>1.7599999999999999E-06</v>
      </c>
      <c r="K231">
        <f t="shared" si="18"/>
        <v>932891.1233046752</v>
      </c>
      <c r="L231" s="2">
        <f t="shared" si="19"/>
        <v>1.6418883770162283</v>
      </c>
    </row>
    <row r="232" spans="1:12" ht="12.75">
      <c r="A232" s="2" t="s">
        <v>13</v>
      </c>
      <c r="C232">
        <v>675</v>
      </c>
      <c r="J232">
        <f t="shared" si="17"/>
        <v>1.7599999999999999E-06</v>
      </c>
      <c r="K232">
        <f t="shared" si="18"/>
        <v>932891.1233046752</v>
      </c>
      <c r="L232" s="2">
        <f t="shared" si="19"/>
        <v>1.6418883770162283</v>
      </c>
    </row>
    <row r="233" spans="1:12" ht="12.75">
      <c r="A233" s="3">
        <v>35612</v>
      </c>
      <c r="C233">
        <v>675</v>
      </c>
      <c r="J233">
        <f t="shared" si="17"/>
        <v>1.7599999999999999E-06</v>
      </c>
      <c r="K233">
        <f t="shared" si="18"/>
        <v>932891.1233046752</v>
      </c>
      <c r="L233" s="2">
        <f t="shared" si="19"/>
        <v>1.6418883770162283</v>
      </c>
    </row>
    <row r="234" spans="3:12" ht="12.75">
      <c r="C234">
        <v>700</v>
      </c>
      <c r="J234">
        <f t="shared" si="17"/>
        <v>1.7599999999999999E-06</v>
      </c>
      <c r="K234">
        <f t="shared" si="18"/>
        <v>1007295.4319157472</v>
      </c>
      <c r="L234" s="2">
        <f t="shared" si="19"/>
        <v>1.772839960171715</v>
      </c>
    </row>
    <row r="235" spans="3:12" ht="12.75">
      <c r="C235">
        <v>700</v>
      </c>
      <c r="J235">
        <f t="shared" si="17"/>
        <v>1.7599999999999999E-06</v>
      </c>
      <c r="K235">
        <f t="shared" si="18"/>
        <v>1007295.4319157472</v>
      </c>
      <c r="L235" s="2">
        <f t="shared" si="19"/>
        <v>1.772839960171715</v>
      </c>
    </row>
    <row r="236" spans="3:12" ht="12.75">
      <c r="C236">
        <v>725</v>
      </c>
      <c r="J236">
        <f t="shared" si="17"/>
        <v>1.7599999999999999E-06</v>
      </c>
      <c r="K236">
        <f t="shared" si="18"/>
        <v>1084708.875827333</v>
      </c>
      <c r="L236" s="2">
        <f t="shared" si="19"/>
        <v>1.9090876214561059</v>
      </c>
    </row>
    <row r="237" spans="3:12" ht="12.75">
      <c r="C237">
        <v>725</v>
      </c>
      <c r="J237">
        <f t="shared" si="17"/>
        <v>1.7599999999999999E-06</v>
      </c>
      <c r="K237">
        <f t="shared" si="18"/>
        <v>1084708.875827333</v>
      </c>
      <c r="L237" s="2">
        <f t="shared" si="19"/>
        <v>1.9090876214561059</v>
      </c>
    </row>
    <row r="238" spans="3:12" ht="12.75">
      <c r="C238">
        <v>725</v>
      </c>
      <c r="J238">
        <f t="shared" si="17"/>
        <v>1.7599999999999999E-06</v>
      </c>
      <c r="K238">
        <f t="shared" si="18"/>
        <v>1084708.875827333</v>
      </c>
      <c r="L238" s="2">
        <f t="shared" si="19"/>
        <v>1.9090876214561059</v>
      </c>
    </row>
    <row r="239" spans="3:12" ht="12.75">
      <c r="C239">
        <v>750</v>
      </c>
      <c r="J239">
        <f t="shared" si="17"/>
        <v>1.7599999999999999E-06</v>
      </c>
      <c r="K239">
        <f t="shared" si="18"/>
        <v>1165143.0950159782</v>
      </c>
      <c r="L239" s="2">
        <f t="shared" si="19"/>
        <v>2.0506518472281217</v>
      </c>
    </row>
    <row r="240" spans="3:12" ht="12.75">
      <c r="C240">
        <v>750</v>
      </c>
      <c r="J240">
        <f t="shared" si="17"/>
        <v>1.7599999999999999E-06</v>
      </c>
      <c r="K240">
        <f t="shared" si="18"/>
        <v>1165143.0950159782</v>
      </c>
      <c r="L240" s="2">
        <f t="shared" si="19"/>
        <v>2.0506518472281217</v>
      </c>
    </row>
    <row r="241" spans="3:12" ht="12.75">
      <c r="C241">
        <v>750</v>
      </c>
      <c r="J241">
        <f t="shared" si="17"/>
        <v>1.7599999999999999E-06</v>
      </c>
      <c r="K241">
        <f t="shared" si="18"/>
        <v>1165143.0950159782</v>
      </c>
      <c r="L241" s="2">
        <f t="shared" si="19"/>
        <v>2.0506518472281217</v>
      </c>
    </row>
    <row r="242" spans="3:12" ht="12.75">
      <c r="C242">
        <v>775</v>
      </c>
      <c r="J242">
        <f t="shared" si="17"/>
        <v>1.7599999999999999E-06</v>
      </c>
      <c r="K242">
        <f t="shared" si="18"/>
        <v>1248609.377427983</v>
      </c>
      <c r="L242" s="2">
        <f t="shared" si="19"/>
        <v>2.19755250427325</v>
      </c>
    </row>
    <row r="243" spans="3:12" ht="12.75">
      <c r="C243">
        <v>775</v>
      </c>
      <c r="J243">
        <f t="shared" si="17"/>
        <v>1.7599999999999999E-06</v>
      </c>
      <c r="K243">
        <f t="shared" si="18"/>
        <v>1248609.377427983</v>
      </c>
      <c r="L243" s="2">
        <f t="shared" si="19"/>
        <v>2.19755250427325</v>
      </c>
    </row>
    <row r="244" spans="1:12" ht="12.75">
      <c r="A244" t="s">
        <v>16</v>
      </c>
      <c r="C244">
        <v>825</v>
      </c>
      <c r="J244">
        <f t="shared" si="17"/>
        <v>1.7599999999999999E-06</v>
      </c>
      <c r="K244">
        <f t="shared" si="18"/>
        <v>1424681.6527757647</v>
      </c>
      <c r="L244" s="2">
        <f t="shared" si="19"/>
        <v>2.5074397088853457</v>
      </c>
    </row>
    <row r="245" spans="1:12" ht="12.75">
      <c r="A245" t="s">
        <v>17</v>
      </c>
      <c r="C245">
        <v>825</v>
      </c>
      <c r="H245" t="s">
        <v>16</v>
      </c>
      <c r="J245">
        <f t="shared" si="17"/>
        <v>1.7599999999999999E-06</v>
      </c>
      <c r="K245">
        <f t="shared" si="18"/>
        <v>1424681.6527757647</v>
      </c>
      <c r="L245" s="2">
        <f t="shared" si="19"/>
        <v>2.5074397088853457</v>
      </c>
    </row>
    <row r="246" spans="3:12" ht="12.75">
      <c r="C246">
        <v>850</v>
      </c>
      <c r="H246" t="s">
        <v>17</v>
      </c>
      <c r="J246">
        <f t="shared" si="17"/>
        <v>1.7599999999999999E-06</v>
      </c>
      <c r="K246">
        <f t="shared" si="18"/>
        <v>1517308.648480901</v>
      </c>
      <c r="L246" s="2">
        <f t="shared" si="19"/>
        <v>2.6704632213263855</v>
      </c>
    </row>
    <row r="247" spans="3:12" ht="12.75">
      <c r="C247">
        <f>SUM(C222:C246)</f>
        <v>17325</v>
      </c>
      <c r="J247">
        <f>COUNT(J222:J246)</f>
        <v>25</v>
      </c>
      <c r="L247" s="2">
        <f>SUM(L222:L246)</f>
        <v>44.149658319666294</v>
      </c>
    </row>
    <row r="248" ht="12.75">
      <c r="L248" s="2">
        <f>L247/J247</f>
        <v>1.7659863327866518</v>
      </c>
    </row>
    <row r="250" spans="1:12" ht="12.75">
      <c r="A250" t="s">
        <v>6</v>
      </c>
      <c r="B250" t="s">
        <v>22</v>
      </c>
      <c r="C250" s="1">
        <v>35626</v>
      </c>
      <c r="D250" s="2" t="s">
        <v>13</v>
      </c>
      <c r="E250" t="s">
        <v>7</v>
      </c>
      <c r="F250" t="s">
        <v>20</v>
      </c>
      <c r="G250" t="s">
        <v>21</v>
      </c>
      <c r="L250">
        <v>1.765986</v>
      </c>
    </row>
    <row r="251" spans="1:10" ht="12.75">
      <c r="A251" t="s">
        <v>19</v>
      </c>
      <c r="C251" t="s">
        <v>23</v>
      </c>
      <c r="D251" t="s">
        <v>24</v>
      </c>
      <c r="E251">
        <v>1.765986</v>
      </c>
      <c r="F251" s="2">
        <v>10.281425</v>
      </c>
      <c r="G251">
        <v>0.324516</v>
      </c>
      <c r="J251" t="s">
        <v>25</v>
      </c>
    </row>
    <row r="252" spans="1:10" ht="15">
      <c r="A252" s="2">
        <v>9.07621</v>
      </c>
      <c r="B252" s="6"/>
      <c r="C252" s="7" t="s">
        <v>26</v>
      </c>
      <c r="D252" s="5" t="s">
        <v>27</v>
      </c>
      <c r="E252" s="7" t="s">
        <v>26</v>
      </c>
      <c r="F252" s="5" t="s">
        <v>28</v>
      </c>
      <c r="G252" t="s">
        <v>29</v>
      </c>
      <c r="H252" s="2" t="s">
        <v>29</v>
      </c>
      <c r="I252" t="s">
        <v>30</v>
      </c>
      <c r="J252" s="2" t="s">
        <v>29</v>
      </c>
    </row>
    <row r="253" spans="1:10" ht="15">
      <c r="A253" s="6"/>
      <c r="B253" s="9" t="s">
        <v>31</v>
      </c>
      <c r="C253" s="7" t="s">
        <v>32</v>
      </c>
      <c r="D253" s="5" t="s">
        <v>33</v>
      </c>
      <c r="E253" s="7" t="s">
        <v>32</v>
      </c>
      <c r="F253" s="5" t="s">
        <v>34</v>
      </c>
      <c r="G253" t="s">
        <v>35</v>
      </c>
      <c r="H253" s="10" t="s">
        <v>36</v>
      </c>
      <c r="I253" t="s">
        <v>37</v>
      </c>
      <c r="J253" t="s">
        <v>38</v>
      </c>
    </row>
    <row r="254" spans="1:10" ht="15">
      <c r="A254" s="6" t="s">
        <v>39</v>
      </c>
      <c r="B254" s="9">
        <v>47.5</v>
      </c>
      <c r="C254" s="7">
        <v>480</v>
      </c>
      <c r="D254" s="11" t="s">
        <v>51</v>
      </c>
      <c r="E254" s="12">
        <v>1011</v>
      </c>
      <c r="F254" s="13">
        <f aca="true" t="shared" si="20" ref="F254:F260">C254*D254/E254</f>
        <v>33432.40356083086</v>
      </c>
      <c r="G254" s="8" t="s">
        <v>40</v>
      </c>
      <c r="H254" s="14" t="s">
        <v>40</v>
      </c>
      <c r="J254" s="14" t="s">
        <v>41</v>
      </c>
    </row>
    <row r="255" spans="1:10" ht="15">
      <c r="A255" s="6" t="s">
        <v>42</v>
      </c>
      <c r="B255" s="9">
        <v>12</v>
      </c>
      <c r="C255" s="15">
        <v>121</v>
      </c>
      <c r="D255" s="11" t="s">
        <v>51</v>
      </c>
      <c r="E255" s="12">
        <v>1011</v>
      </c>
      <c r="F255" s="13">
        <f t="shared" si="20"/>
        <v>8427.751730959446</v>
      </c>
      <c r="G255" s="2">
        <v>9.07621</v>
      </c>
      <c r="H255" s="16">
        <f aca="true" t="shared" si="21" ref="H255:H260">F255*G255</f>
        <v>76492.04453805143</v>
      </c>
      <c r="I255" s="12">
        <v>1559</v>
      </c>
      <c r="J255" s="16">
        <f aca="true" t="shared" si="22" ref="J255:J260">H255/I255</f>
        <v>49.06481368701182</v>
      </c>
    </row>
    <row r="256" spans="1:10" ht="15">
      <c r="A256" s="6" t="s">
        <v>43</v>
      </c>
      <c r="B256" s="9">
        <v>2.8</v>
      </c>
      <c r="C256" s="15">
        <v>28</v>
      </c>
      <c r="D256" s="11" t="s">
        <v>51</v>
      </c>
      <c r="E256" s="12">
        <v>1011</v>
      </c>
      <c r="F256" s="13">
        <f t="shared" si="20"/>
        <v>1950.2235410484668</v>
      </c>
      <c r="G256">
        <v>1.765986</v>
      </c>
      <c r="H256" s="16">
        <f t="shared" si="21"/>
        <v>3444.067470362018</v>
      </c>
      <c r="I256" s="12">
        <v>1559</v>
      </c>
      <c r="J256" s="16">
        <f t="shared" si="22"/>
        <v>2.2091516807966762</v>
      </c>
    </row>
    <row r="257" spans="1:10" ht="15">
      <c r="A257" s="6" t="s">
        <v>49</v>
      </c>
      <c r="B257" s="9">
        <v>0</v>
      </c>
      <c r="C257" s="15">
        <v>0</v>
      </c>
      <c r="D257" s="11" t="s">
        <v>51</v>
      </c>
      <c r="E257" s="12">
        <v>1011</v>
      </c>
      <c r="F257" s="13">
        <f t="shared" si="20"/>
        <v>0</v>
      </c>
      <c r="G257">
        <v>0.324516</v>
      </c>
      <c r="H257" s="16">
        <f t="shared" si="21"/>
        <v>0</v>
      </c>
      <c r="I257" s="12">
        <v>1559</v>
      </c>
      <c r="J257" s="16">
        <f t="shared" si="22"/>
        <v>0</v>
      </c>
    </row>
    <row r="258" spans="1:10" ht="15">
      <c r="A258" s="6" t="s">
        <v>50</v>
      </c>
      <c r="B258" s="9">
        <v>14</v>
      </c>
      <c r="C258" s="15">
        <v>142</v>
      </c>
      <c r="D258" s="11" t="s">
        <v>51</v>
      </c>
      <c r="E258" s="12">
        <v>1011</v>
      </c>
      <c r="F258" s="13">
        <f t="shared" si="20"/>
        <v>9890.419386745796</v>
      </c>
      <c r="G258" s="2">
        <v>10.281425</v>
      </c>
      <c r="H258" s="16">
        <f t="shared" si="21"/>
        <v>101687.6051433729</v>
      </c>
      <c r="I258" s="12">
        <v>1559</v>
      </c>
      <c r="J258" s="16">
        <f t="shared" si="22"/>
        <v>65.22617392134246</v>
      </c>
    </row>
    <row r="259" spans="1:10" ht="15">
      <c r="A259" s="6" t="s">
        <v>44</v>
      </c>
      <c r="B259" s="17">
        <v>22.9</v>
      </c>
      <c r="C259" s="15">
        <v>232</v>
      </c>
      <c r="D259" s="11" t="s">
        <v>51</v>
      </c>
      <c r="E259" s="12">
        <v>1011</v>
      </c>
      <c r="F259" s="13">
        <f t="shared" si="20"/>
        <v>16158.995054401583</v>
      </c>
      <c r="G259">
        <v>1.14</v>
      </c>
      <c r="H259" s="16">
        <f t="shared" si="21"/>
        <v>18421.254362017804</v>
      </c>
      <c r="I259" s="12">
        <v>1559</v>
      </c>
      <c r="J259" s="16">
        <f t="shared" si="22"/>
        <v>11.81607079026158</v>
      </c>
    </row>
    <row r="260" spans="1:10" ht="15">
      <c r="A260" s="6" t="s">
        <v>45</v>
      </c>
      <c r="B260" s="17">
        <v>0.8</v>
      </c>
      <c r="C260" s="15">
        <v>8</v>
      </c>
      <c r="D260" s="11" t="s">
        <v>51</v>
      </c>
      <c r="E260" s="12">
        <v>1011</v>
      </c>
      <c r="F260" s="13">
        <f t="shared" si="20"/>
        <v>557.2067260138476</v>
      </c>
      <c r="G260">
        <v>0.418239</v>
      </c>
      <c r="H260" s="16">
        <f t="shared" si="21"/>
        <v>233.04558388130565</v>
      </c>
      <c r="I260" s="12">
        <v>1559</v>
      </c>
      <c r="J260" s="16">
        <f t="shared" si="22"/>
        <v>0.149484017884096</v>
      </c>
    </row>
    <row r="261" spans="1:10" ht="15">
      <c r="A261" s="6" t="s">
        <v>46</v>
      </c>
      <c r="B261" s="9">
        <f>SUM(B254:B260)</f>
        <v>99.99999999999999</v>
      </c>
      <c r="C261">
        <f>SUM(C254:C260)</f>
        <v>1011</v>
      </c>
      <c r="D261" s="11"/>
      <c r="E261" s="12"/>
      <c r="F261" s="16">
        <f>SUM(F254:F260)</f>
        <v>70417</v>
      </c>
      <c r="H261" s="16">
        <f>SUM(H255:H260)</f>
        <v>200278.01709768546</v>
      </c>
      <c r="I261" s="12"/>
      <c r="J261" s="16">
        <f>SUM(J255:J260)</f>
        <v>128.46569409729665</v>
      </c>
    </row>
    <row r="263" spans="1:7" ht="15">
      <c r="A263" s="18" t="s">
        <v>47</v>
      </c>
      <c r="B263" s="11" t="s">
        <v>54</v>
      </c>
      <c r="C263" s="19" t="s">
        <v>52</v>
      </c>
      <c r="E263" s="12">
        <v>1559</v>
      </c>
      <c r="F263" s="18" t="s">
        <v>48</v>
      </c>
      <c r="G263" s="12">
        <v>1559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5"/>
  <sheetViews>
    <sheetView workbookViewId="0" topLeftCell="A8">
      <selection activeCell="B36" sqref="B11:B36"/>
    </sheetView>
  </sheetViews>
  <sheetFormatPr defaultColWidth="11.421875" defaultRowHeight="12.75"/>
  <sheetData>
    <row r="1" spans="1:6" ht="12.75">
      <c r="A1" t="s">
        <v>0</v>
      </c>
      <c r="B1" t="s">
        <v>1</v>
      </c>
      <c r="C1">
        <v>575</v>
      </c>
      <c r="E1">
        <v>525</v>
      </c>
      <c r="F1" t="s">
        <v>2</v>
      </c>
    </row>
    <row r="2" spans="1:6" ht="12.75">
      <c r="A2" t="s">
        <v>3</v>
      </c>
      <c r="B2" t="s">
        <v>4</v>
      </c>
      <c r="C2">
        <v>675</v>
      </c>
      <c r="E2">
        <v>650</v>
      </c>
      <c r="F2" t="s">
        <v>5</v>
      </c>
    </row>
    <row r="3" spans="1:5" ht="12.75">
      <c r="A3" s="1"/>
      <c r="C3">
        <v>700</v>
      </c>
      <c r="E3">
        <v>700</v>
      </c>
    </row>
    <row r="4" spans="1:5" ht="12.75">
      <c r="A4" s="2" t="s">
        <v>6</v>
      </c>
      <c r="C4">
        <v>700</v>
      </c>
      <c r="E4">
        <v>700</v>
      </c>
    </row>
    <row r="5" spans="3:5" ht="12.75">
      <c r="C5">
        <v>700</v>
      </c>
      <c r="E5">
        <v>750</v>
      </c>
    </row>
    <row r="6" spans="1:5" ht="12.75">
      <c r="A6" t="s">
        <v>7</v>
      </c>
      <c r="C6">
        <v>700</v>
      </c>
      <c r="E6">
        <v>775</v>
      </c>
    </row>
    <row r="7" spans="3:5" ht="12.75">
      <c r="C7">
        <v>725</v>
      </c>
      <c r="E7">
        <v>800</v>
      </c>
    </row>
    <row r="8" spans="3:5" ht="12.75">
      <c r="C8">
        <v>750</v>
      </c>
      <c r="E8">
        <v>825</v>
      </c>
    </row>
    <row r="9" spans="3:5" ht="12.75">
      <c r="C9">
        <v>775</v>
      </c>
      <c r="E9">
        <v>825</v>
      </c>
    </row>
    <row r="10" spans="3:5" ht="12.75">
      <c r="C10">
        <v>800</v>
      </c>
      <c r="E10">
        <v>825</v>
      </c>
    </row>
    <row r="11" spans="1:5" ht="12.75">
      <c r="A11" s="2" t="s">
        <v>13</v>
      </c>
      <c r="B11">
        <v>525</v>
      </c>
      <c r="C11">
        <v>800</v>
      </c>
      <c r="E11">
        <v>850</v>
      </c>
    </row>
    <row r="12" spans="1:5" ht="12.75">
      <c r="A12" s="3">
        <v>35612</v>
      </c>
      <c r="B12">
        <v>550</v>
      </c>
      <c r="C12">
        <v>800</v>
      </c>
      <c r="E12">
        <v>875</v>
      </c>
    </row>
    <row r="13" spans="2:5" ht="12.75">
      <c r="B13">
        <v>575</v>
      </c>
      <c r="C13">
        <v>825</v>
      </c>
      <c r="E13">
        <v>900</v>
      </c>
    </row>
    <row r="14" spans="2:5" ht="12.75">
      <c r="B14">
        <v>575</v>
      </c>
      <c r="C14">
        <v>825</v>
      </c>
      <c r="E14">
        <v>900</v>
      </c>
    </row>
    <row r="15" spans="2:5" ht="12.75">
      <c r="B15">
        <v>625</v>
      </c>
      <c r="C15">
        <v>825</v>
      </c>
      <c r="E15">
        <v>900</v>
      </c>
    </row>
    <row r="16" spans="2:5" ht="12.75">
      <c r="B16">
        <v>625</v>
      </c>
      <c r="C16">
        <v>825</v>
      </c>
      <c r="E16">
        <v>900</v>
      </c>
    </row>
    <row r="17" spans="2:5" ht="12.75">
      <c r="B17">
        <v>625</v>
      </c>
      <c r="C17">
        <v>850</v>
      </c>
      <c r="E17">
        <v>950</v>
      </c>
    </row>
    <row r="18" spans="2:5" ht="12.75">
      <c r="B18">
        <v>650</v>
      </c>
      <c r="C18">
        <v>850</v>
      </c>
      <c r="E18">
        <v>950</v>
      </c>
    </row>
    <row r="19" spans="2:5" ht="12.75">
      <c r="B19">
        <v>675</v>
      </c>
      <c r="C19">
        <v>850</v>
      </c>
      <c r="E19">
        <v>975</v>
      </c>
    </row>
    <row r="20" spans="2:5" ht="12.75">
      <c r="B20">
        <v>675</v>
      </c>
      <c r="C20">
        <v>875</v>
      </c>
      <c r="E20">
        <v>1000</v>
      </c>
    </row>
    <row r="21" spans="2:5" ht="12.75">
      <c r="B21">
        <v>675</v>
      </c>
      <c r="C21">
        <v>900</v>
      </c>
      <c r="E21">
        <v>1025</v>
      </c>
    </row>
    <row r="22" spans="2:5" ht="12.75">
      <c r="B22">
        <v>675</v>
      </c>
      <c r="C22">
        <v>925</v>
      </c>
      <c r="E22">
        <v>1025</v>
      </c>
    </row>
    <row r="23" spans="2:5" ht="12.75">
      <c r="B23">
        <v>700</v>
      </c>
      <c r="C23">
        <v>925</v>
      </c>
      <c r="E23">
        <v>1050</v>
      </c>
    </row>
    <row r="24" spans="2:5" ht="12.75">
      <c r="B24">
        <v>700</v>
      </c>
      <c r="C24">
        <v>1000</v>
      </c>
      <c r="E24">
        <v>1050</v>
      </c>
    </row>
    <row r="25" spans="2:5" ht="12.75">
      <c r="B25">
        <v>725</v>
      </c>
      <c r="C25">
        <v>1000</v>
      </c>
      <c r="E25">
        <v>1075</v>
      </c>
    </row>
    <row r="26" spans="2:5" ht="12.75">
      <c r="B26">
        <v>725</v>
      </c>
      <c r="C26">
        <v>1025</v>
      </c>
      <c r="E26">
        <v>1075</v>
      </c>
    </row>
    <row r="27" spans="2:5" ht="12.75">
      <c r="B27">
        <v>725</v>
      </c>
      <c r="C27">
        <v>1050</v>
      </c>
      <c r="E27">
        <v>1100</v>
      </c>
    </row>
    <row r="28" spans="2:5" ht="12.75">
      <c r="B28">
        <v>750</v>
      </c>
      <c r="C28">
        <v>1050</v>
      </c>
      <c r="E28">
        <v>1100</v>
      </c>
    </row>
    <row r="29" spans="2:5" ht="12.75">
      <c r="B29">
        <v>750</v>
      </c>
      <c r="C29">
        <v>1050</v>
      </c>
      <c r="E29">
        <v>1125</v>
      </c>
    </row>
    <row r="30" spans="2:5" ht="12.75">
      <c r="B30">
        <v>750</v>
      </c>
      <c r="C30">
        <v>1075</v>
      </c>
      <c r="E30">
        <v>1150</v>
      </c>
    </row>
    <row r="31" spans="2:5" ht="12.75">
      <c r="B31">
        <v>775</v>
      </c>
      <c r="C31">
        <v>1075</v>
      </c>
      <c r="E31">
        <v>1150</v>
      </c>
    </row>
    <row r="32" spans="2:5" ht="12.75">
      <c r="B32">
        <v>775</v>
      </c>
      <c r="C32">
        <v>1075</v>
      </c>
      <c r="E32">
        <v>1175</v>
      </c>
    </row>
    <row r="33" spans="2:5" ht="12.75">
      <c r="B33">
        <v>825</v>
      </c>
      <c r="C33">
        <v>1100</v>
      </c>
      <c r="E33">
        <v>1175</v>
      </c>
    </row>
    <row r="34" spans="2:5" ht="12.75">
      <c r="B34">
        <v>825</v>
      </c>
      <c r="C34">
        <v>1100</v>
      </c>
      <c r="E34">
        <v>1200</v>
      </c>
    </row>
    <row r="35" spans="2:5" ht="12.75">
      <c r="B35">
        <v>850</v>
      </c>
      <c r="C35">
        <v>1100</v>
      </c>
      <c r="E35">
        <v>1200</v>
      </c>
    </row>
    <row r="36" spans="1:5" ht="12.75">
      <c r="A36">
        <f>17325/25</f>
        <v>693</v>
      </c>
      <c r="B36">
        <f>SUM(B11:B35)</f>
        <v>17325</v>
      </c>
      <c r="C36">
        <v>1100</v>
      </c>
      <c r="E36">
        <v>1200</v>
      </c>
    </row>
    <row r="37" spans="1:5" ht="12.75">
      <c r="A37" t="s">
        <v>8</v>
      </c>
      <c r="B37">
        <f>AVERAGE(B11:B35)</f>
        <v>693</v>
      </c>
      <c r="C37">
        <v>1125</v>
      </c>
      <c r="E37">
        <v>1200</v>
      </c>
    </row>
    <row r="38" spans="1:5" ht="12.75">
      <c r="A38" t="s">
        <v>9</v>
      </c>
      <c r="B38">
        <f>MEDIAN(B11:B35)</f>
        <v>700</v>
      </c>
      <c r="C38">
        <v>1125</v>
      </c>
      <c r="E38">
        <v>1200</v>
      </c>
    </row>
    <row r="39" spans="1:5" ht="12.75">
      <c r="A39" t="s">
        <v>10</v>
      </c>
      <c r="B39">
        <f>COUNT(B11:B35)</f>
        <v>25</v>
      </c>
      <c r="C39">
        <v>1125</v>
      </c>
      <c r="E39">
        <v>1250</v>
      </c>
    </row>
    <row r="40" spans="1:5" ht="12.75">
      <c r="A40" t="s">
        <v>11</v>
      </c>
      <c r="B40">
        <f>STDEV(B11:B35)</f>
        <v>86.45808232895291</v>
      </c>
      <c r="C40">
        <v>1150</v>
      </c>
      <c r="E40">
        <v>1250</v>
      </c>
    </row>
    <row r="41" spans="3:5" ht="12.75">
      <c r="C41">
        <v>1150</v>
      </c>
      <c r="E41">
        <v>1275</v>
      </c>
    </row>
    <row r="42" spans="3:5" ht="12.75">
      <c r="C42">
        <v>1150</v>
      </c>
      <c r="E42">
        <v>1275</v>
      </c>
    </row>
    <row r="43" spans="2:5" ht="12.75">
      <c r="B43" t="s">
        <v>14</v>
      </c>
      <c r="C43">
        <v>1150</v>
      </c>
      <c r="E43">
        <v>1275</v>
      </c>
    </row>
    <row r="44" spans="3:5" ht="12.75">
      <c r="C44">
        <v>1150</v>
      </c>
      <c r="E44">
        <v>1275</v>
      </c>
    </row>
    <row r="45" spans="3:5" ht="12.75">
      <c r="C45">
        <v>1150</v>
      </c>
      <c r="E45">
        <v>1275</v>
      </c>
    </row>
    <row r="46" spans="3:5" ht="12.75">
      <c r="C46">
        <v>1150</v>
      </c>
      <c r="E46">
        <v>1300</v>
      </c>
    </row>
    <row r="47" spans="3:5" ht="12.75">
      <c r="C47">
        <v>1175</v>
      </c>
      <c r="E47">
        <v>1300</v>
      </c>
    </row>
    <row r="48" spans="3:5" ht="12.75">
      <c r="C48">
        <v>1175</v>
      </c>
      <c r="E48">
        <v>1300</v>
      </c>
    </row>
    <row r="49" spans="3:5" ht="12.75">
      <c r="C49">
        <v>1175</v>
      </c>
      <c r="E49">
        <v>1300</v>
      </c>
    </row>
    <row r="50" spans="3:5" ht="12.75">
      <c r="C50">
        <v>1175</v>
      </c>
      <c r="E50">
        <v>1300</v>
      </c>
    </row>
    <row r="51" spans="3:5" ht="12.75">
      <c r="C51">
        <v>1175</v>
      </c>
      <c r="E51">
        <v>1325</v>
      </c>
    </row>
    <row r="52" spans="3:5" ht="12.75">
      <c r="C52">
        <v>1175</v>
      </c>
      <c r="E52">
        <v>1325</v>
      </c>
    </row>
    <row r="53" spans="3:5" ht="12.75">
      <c r="C53">
        <v>1175</v>
      </c>
      <c r="E53">
        <v>1325</v>
      </c>
    </row>
    <row r="54" spans="3:5" ht="12.75">
      <c r="C54">
        <v>1200</v>
      </c>
      <c r="E54">
        <v>1325</v>
      </c>
    </row>
    <row r="55" spans="3:5" ht="12.75">
      <c r="C55">
        <v>1200</v>
      </c>
      <c r="E55">
        <v>1325</v>
      </c>
    </row>
    <row r="56" spans="3:5" ht="12.75">
      <c r="C56">
        <v>1200</v>
      </c>
      <c r="E56">
        <v>1325</v>
      </c>
    </row>
    <row r="57" spans="3:5" ht="12.75">
      <c r="C57">
        <v>1200</v>
      </c>
      <c r="E57">
        <v>1325</v>
      </c>
    </row>
    <row r="58" spans="3:5" ht="12.75">
      <c r="C58">
        <v>1200</v>
      </c>
      <c r="E58">
        <v>1325</v>
      </c>
    </row>
    <row r="59" spans="3:5" ht="12.75">
      <c r="C59">
        <v>1200</v>
      </c>
      <c r="E59">
        <v>1350</v>
      </c>
    </row>
    <row r="60" spans="3:5" ht="12.75">
      <c r="C60">
        <v>1200</v>
      </c>
      <c r="E60">
        <v>1350</v>
      </c>
    </row>
    <row r="61" spans="3:5" ht="12.75">
      <c r="C61">
        <v>1225</v>
      </c>
      <c r="E61">
        <v>1350</v>
      </c>
    </row>
    <row r="62" spans="3:5" ht="12.75">
      <c r="C62">
        <v>1225</v>
      </c>
      <c r="E62">
        <v>1350</v>
      </c>
    </row>
    <row r="63" spans="3:5" ht="12.75">
      <c r="C63">
        <v>1225</v>
      </c>
      <c r="E63">
        <v>1375</v>
      </c>
    </row>
    <row r="64" spans="3:5" ht="12.75">
      <c r="C64">
        <v>1225</v>
      </c>
      <c r="E64">
        <v>1375</v>
      </c>
    </row>
    <row r="65" spans="3:5" ht="12.75">
      <c r="C65">
        <v>1225</v>
      </c>
      <c r="E65">
        <v>1375</v>
      </c>
    </row>
    <row r="66" spans="3:5" ht="12.75">
      <c r="C66">
        <v>1225</v>
      </c>
      <c r="E66">
        <v>1400</v>
      </c>
    </row>
    <row r="67" spans="3:5" ht="12.75">
      <c r="C67">
        <v>1250</v>
      </c>
      <c r="E67">
        <v>1400</v>
      </c>
    </row>
    <row r="68" spans="3:5" ht="12.75">
      <c r="C68">
        <v>1250</v>
      </c>
      <c r="E68">
        <v>1400</v>
      </c>
    </row>
    <row r="69" spans="3:5" ht="12.75">
      <c r="C69">
        <v>1250</v>
      </c>
      <c r="E69">
        <v>1400</v>
      </c>
    </row>
    <row r="70" spans="3:5" ht="12.75">
      <c r="C70">
        <v>1250</v>
      </c>
      <c r="E70">
        <v>1400</v>
      </c>
    </row>
    <row r="71" spans="3:5" ht="12.75">
      <c r="C71">
        <v>1250</v>
      </c>
      <c r="E71">
        <v>1400</v>
      </c>
    </row>
    <row r="72" spans="3:5" ht="12.75">
      <c r="C72">
        <v>1250</v>
      </c>
      <c r="E72">
        <v>1425</v>
      </c>
    </row>
    <row r="73" spans="3:5" ht="12.75">
      <c r="C73">
        <v>1250</v>
      </c>
      <c r="E73">
        <v>1450</v>
      </c>
    </row>
    <row r="74" spans="3:5" ht="12.75">
      <c r="C74">
        <v>1250</v>
      </c>
      <c r="E74">
        <v>1450</v>
      </c>
    </row>
    <row r="75" spans="3:5" ht="12.75">
      <c r="C75">
        <v>1250</v>
      </c>
      <c r="E75">
        <v>1450</v>
      </c>
    </row>
    <row r="76" spans="3:5" ht="12.75">
      <c r="C76">
        <v>1250</v>
      </c>
      <c r="E76">
        <v>1450</v>
      </c>
    </row>
    <row r="77" spans="3:5" ht="12.75">
      <c r="C77">
        <v>1250</v>
      </c>
      <c r="E77">
        <v>1450</v>
      </c>
    </row>
    <row r="78" spans="3:5" ht="12.75">
      <c r="C78">
        <v>1250</v>
      </c>
      <c r="E78">
        <v>1450</v>
      </c>
    </row>
    <row r="79" spans="3:5" ht="12.75">
      <c r="C79">
        <v>1250</v>
      </c>
      <c r="E79">
        <v>1475</v>
      </c>
    </row>
    <row r="80" spans="3:5" ht="12.75">
      <c r="C80">
        <v>1275</v>
      </c>
      <c r="E80">
        <v>1475</v>
      </c>
    </row>
    <row r="81" spans="3:5" ht="12.75">
      <c r="C81">
        <v>1275</v>
      </c>
      <c r="E81">
        <v>1500</v>
      </c>
    </row>
    <row r="82" spans="3:5" ht="12.75">
      <c r="C82">
        <v>1275</v>
      </c>
      <c r="E82">
        <v>1500</v>
      </c>
    </row>
    <row r="83" spans="3:5" ht="12.75">
      <c r="C83">
        <v>1275</v>
      </c>
      <c r="E83">
        <v>1500</v>
      </c>
    </row>
    <row r="84" spans="3:5" ht="12.75">
      <c r="C84">
        <v>1275</v>
      </c>
      <c r="E84">
        <v>1500</v>
      </c>
    </row>
    <row r="85" spans="3:5" ht="12.75">
      <c r="C85">
        <v>1275</v>
      </c>
      <c r="E85">
        <v>1500</v>
      </c>
    </row>
    <row r="86" spans="3:5" ht="12.75">
      <c r="C86">
        <v>1275</v>
      </c>
      <c r="E86">
        <v>1525</v>
      </c>
    </row>
    <row r="87" spans="3:5" ht="12.75">
      <c r="C87">
        <v>1275</v>
      </c>
      <c r="E87">
        <v>1525</v>
      </c>
    </row>
    <row r="88" spans="3:5" ht="12.75">
      <c r="C88">
        <v>1275</v>
      </c>
      <c r="E88">
        <v>1525</v>
      </c>
    </row>
    <row r="89" spans="3:5" ht="12.75">
      <c r="C89">
        <v>1275</v>
      </c>
      <c r="E89">
        <v>1525</v>
      </c>
    </row>
    <row r="90" spans="3:5" ht="12.75">
      <c r="C90">
        <v>1275</v>
      </c>
      <c r="E90">
        <v>1525</v>
      </c>
    </row>
    <row r="91" spans="3:5" ht="12.75">
      <c r="C91">
        <v>1300</v>
      </c>
      <c r="E91">
        <v>1550</v>
      </c>
    </row>
    <row r="92" spans="3:5" ht="12.75">
      <c r="C92">
        <v>1300</v>
      </c>
      <c r="E92">
        <v>1550</v>
      </c>
    </row>
    <row r="93" spans="3:5" ht="12.75">
      <c r="C93">
        <v>1300</v>
      </c>
      <c r="E93">
        <v>1550</v>
      </c>
    </row>
    <row r="94" spans="3:5" ht="12.75">
      <c r="C94">
        <v>1300</v>
      </c>
      <c r="E94">
        <v>1575</v>
      </c>
    </row>
    <row r="95" spans="3:5" ht="12.75">
      <c r="C95">
        <v>1300</v>
      </c>
      <c r="E95">
        <v>1575</v>
      </c>
    </row>
    <row r="96" spans="3:5" ht="12.75">
      <c r="C96">
        <v>1300</v>
      </c>
      <c r="E96">
        <v>1575</v>
      </c>
    </row>
    <row r="97" spans="3:5" ht="12.75">
      <c r="C97">
        <v>1300</v>
      </c>
      <c r="E97">
        <v>1575</v>
      </c>
    </row>
    <row r="98" spans="3:5" ht="12.75">
      <c r="C98">
        <v>1325</v>
      </c>
      <c r="E98">
        <v>1575</v>
      </c>
    </row>
    <row r="99" spans="3:5" ht="12.75">
      <c r="C99">
        <v>1325</v>
      </c>
      <c r="E99">
        <v>1575</v>
      </c>
    </row>
    <row r="100" spans="3:5" ht="12.75">
      <c r="C100">
        <v>1325</v>
      </c>
      <c r="E100">
        <v>1600</v>
      </c>
    </row>
    <row r="101" spans="3:5" ht="12.75">
      <c r="C101">
        <v>1325</v>
      </c>
      <c r="E101">
        <v>1600</v>
      </c>
    </row>
    <row r="102" spans="2:5" ht="12.75">
      <c r="B102">
        <f>111925/101</f>
        <v>1108.1683168316831</v>
      </c>
      <c r="C102">
        <f>SUM(C1:C101)</f>
        <v>112050</v>
      </c>
      <c r="E102">
        <v>1625</v>
      </c>
    </row>
    <row r="103" spans="3:5" ht="12.75">
      <c r="C103">
        <f>AVERAGE(C1:C101)</f>
        <v>1109.4059405940593</v>
      </c>
      <c r="E103">
        <v>1650</v>
      </c>
    </row>
    <row r="104" spans="3:5" ht="12.75">
      <c r="C104">
        <f>MEDIAN(C1:C101)</f>
        <v>1175</v>
      </c>
      <c r="E104">
        <v>1650</v>
      </c>
    </row>
    <row r="105" spans="3:5" ht="12.75">
      <c r="C105">
        <f>COUNT(C1:C101)</f>
        <v>101</v>
      </c>
      <c r="E105">
        <v>1675</v>
      </c>
    </row>
    <row r="106" spans="3:5" ht="12.75">
      <c r="C106">
        <f>STDEV(C1:C101)</f>
        <v>193.3213479271144</v>
      </c>
      <c r="E106">
        <v>1675</v>
      </c>
    </row>
    <row r="107" spans="4:5" ht="12.75">
      <c r="D107">
        <f>134525/106</f>
        <v>1269.1037735849056</v>
      </c>
      <c r="E107">
        <f>SUM(E1:E106)</f>
        <v>134525</v>
      </c>
    </row>
    <row r="108" ht="12.75">
      <c r="E108">
        <f>AVERAGE(E1:E106)</f>
        <v>1269.1037735849056</v>
      </c>
    </row>
    <row r="109" spans="3:5" ht="12.75">
      <c r="C109" t="s">
        <v>15</v>
      </c>
      <c r="E109">
        <f>MEDIAN(E1:E106)</f>
        <v>1325</v>
      </c>
    </row>
    <row r="110" ht="12.75">
      <c r="E110">
        <f>COUNT(E1:E106)</f>
        <v>106</v>
      </c>
    </row>
    <row r="111" ht="12.75">
      <c r="E111">
        <f>STDEV(E1:E106)</f>
        <v>266.24710789380384</v>
      </c>
    </row>
    <row r="113" ht="12.75">
      <c r="D113" t="s">
        <v>2</v>
      </c>
    </row>
    <row r="114" spans="4:5" ht="12.75">
      <c r="D114" t="s">
        <v>5</v>
      </c>
      <c r="E114" t="s">
        <v>2</v>
      </c>
    </row>
    <row r="115" ht="12.75">
      <c r="E115" t="s">
        <v>5</v>
      </c>
    </row>
    <row r="117" ht="12.75">
      <c r="A117" s="2" t="s">
        <v>13</v>
      </c>
    </row>
    <row r="118" ht="12.75">
      <c r="A118" s="3">
        <v>35612</v>
      </c>
    </row>
    <row r="120" ht="12.75">
      <c r="B120">
        <f>96375/119</f>
        <v>809.8739495798319</v>
      </c>
    </row>
    <row r="121" spans="2:4" ht="12.75">
      <c r="B121" t="s">
        <v>8</v>
      </c>
      <c r="D121">
        <f>99950/120</f>
        <v>832.9166666666666</v>
      </c>
    </row>
    <row r="122" spans="2:4" ht="12.75">
      <c r="B122" t="s">
        <v>9</v>
      </c>
      <c r="D122" t="s">
        <v>8</v>
      </c>
    </row>
    <row r="123" spans="2:4" ht="12.75">
      <c r="B123" t="s">
        <v>10</v>
      </c>
      <c r="D123" t="s">
        <v>9</v>
      </c>
    </row>
    <row r="124" spans="2:4" ht="12.75">
      <c r="B124" t="s">
        <v>11</v>
      </c>
      <c r="D124" t="s">
        <v>10</v>
      </c>
    </row>
    <row r="125" ht="12.75">
      <c r="D125" t="s">
        <v>11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 für Gewässer und Fischerei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Keim</dc:creator>
  <cp:keywords/>
  <dc:description/>
  <cp:lastModifiedBy>Albert Keim</cp:lastModifiedBy>
  <cp:lastPrinted>2006-03-24T15:18:43Z</cp:lastPrinted>
  <dcterms:created xsi:type="dcterms:W3CDTF">2006-03-24T12:07:01Z</dcterms:created>
  <dcterms:modified xsi:type="dcterms:W3CDTF">2006-03-24T17:23:09Z</dcterms:modified>
  <cp:category/>
  <cp:version/>
  <cp:contentType/>
  <cp:contentStatus/>
</cp:coreProperties>
</file>