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880" windowHeight="4188" firstSheet="6" activeTab="1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<sst xmlns="http://schemas.openxmlformats.org/spreadsheetml/2006/main" count="502" uniqueCount="123">
  <si>
    <t>Zooplankton</t>
  </si>
  <si>
    <t>Buchtzigsee</t>
  </si>
  <si>
    <t>1-4 m</t>
  </si>
  <si>
    <t>Daphnia galeata</t>
  </si>
  <si>
    <t>Messung mit</t>
  </si>
  <si>
    <t>40 er Vergr.</t>
  </si>
  <si>
    <t>Faktor: 22,22</t>
  </si>
  <si>
    <t>sortiert</t>
  </si>
  <si>
    <t>Anzahl</t>
  </si>
  <si>
    <t>Minimum</t>
  </si>
  <si>
    <t>Mittelwert</t>
  </si>
  <si>
    <t>Maximum</t>
  </si>
  <si>
    <t>Median</t>
  </si>
  <si>
    <t>SD</t>
  </si>
  <si>
    <t>5-8 m</t>
  </si>
  <si>
    <t>Länge (mikron)</t>
  </si>
  <si>
    <t>D. galeata</t>
  </si>
  <si>
    <t>E. gracilis</t>
  </si>
  <si>
    <t>D. gal.</t>
  </si>
  <si>
    <t>E. grac.</t>
  </si>
  <si>
    <t>Nauplien</t>
  </si>
  <si>
    <t>cycl. Copep.</t>
  </si>
  <si>
    <t>Kellicottia l.</t>
  </si>
  <si>
    <t>Keratella c.</t>
  </si>
  <si>
    <t>Keratella</t>
  </si>
  <si>
    <t>Diaph. brach.</t>
  </si>
  <si>
    <t>Naupl.</t>
  </si>
  <si>
    <t>Cycl.</t>
  </si>
  <si>
    <t>Diapt.</t>
  </si>
  <si>
    <t>Gesamt</t>
  </si>
  <si>
    <t>Diapt</t>
  </si>
  <si>
    <t>E 1</t>
  </si>
  <si>
    <t>E 3</t>
  </si>
  <si>
    <t>E 2</t>
  </si>
  <si>
    <t>Daphnia cucullata</t>
  </si>
  <si>
    <t>Eudiaptomus gracilis</t>
  </si>
  <si>
    <t>Cyclops spp.</t>
  </si>
  <si>
    <t>100er Vergr.</t>
  </si>
  <si>
    <t>Faktor: 8,888</t>
  </si>
  <si>
    <t>D. cuc.</t>
  </si>
  <si>
    <t>D. cucullata</t>
  </si>
  <si>
    <t>Keratell qua.</t>
  </si>
  <si>
    <t>Polyarthra m.</t>
  </si>
  <si>
    <t>in einem ml</t>
  </si>
  <si>
    <t>mal 100 ml=</t>
  </si>
  <si>
    <t>18350 Exemplare gesamt</t>
  </si>
  <si>
    <t>in der Probe</t>
  </si>
  <si>
    <t>auf 100 ml aufgefüllt:</t>
  </si>
  <si>
    <t xml:space="preserve">12475 Exemplare </t>
  </si>
  <si>
    <t>10l*300s/11,727=</t>
  </si>
  <si>
    <t>mal zwei:</t>
  </si>
  <si>
    <t>10l*300s/11,413=</t>
  </si>
  <si>
    <t>Liter für 1 + 2</t>
  </si>
  <si>
    <t>Liter für 3 + 4</t>
  </si>
  <si>
    <t>10l*300s/11,573=</t>
  </si>
  <si>
    <t>10l*300s/10,633=</t>
  </si>
  <si>
    <t>gepumpt aus 5-8 m Tiefe:</t>
  </si>
  <si>
    <t>gepumpt aus 1-4  m Tiefe:</t>
  </si>
  <si>
    <t>liter</t>
  </si>
  <si>
    <t>Liter</t>
  </si>
  <si>
    <t>Exemplare</t>
  </si>
  <si>
    <t>Plankter/l</t>
  </si>
  <si>
    <t>Berechnung des Gesamtphosphors und der</t>
  </si>
  <si>
    <t>TDP/TP-ratio</t>
  </si>
  <si>
    <t>TDP</t>
  </si>
  <si>
    <t>PP</t>
  </si>
  <si>
    <t>TP</t>
  </si>
  <si>
    <t>10 m</t>
  </si>
  <si>
    <t>x</t>
  </si>
  <si>
    <t>100*19/215=</t>
  </si>
  <si>
    <t>100*13/94=</t>
  </si>
  <si>
    <t>100*29/68</t>
  </si>
  <si>
    <t>reinkopiert am 02. Januar 2013 zur Biomasseberechnung</t>
  </si>
  <si>
    <t>Potenz(C4;256)</t>
  </si>
  <si>
    <t>(µg)</t>
  </si>
  <si>
    <t>Teilstriche</t>
  </si>
  <si>
    <t>Länge (µ)</t>
  </si>
  <si>
    <t>mean</t>
  </si>
  <si>
    <t>Summe</t>
  </si>
  <si>
    <t>sum/n =</t>
  </si>
  <si>
    <t>In der ausgezählten Stichproben:</t>
  </si>
  <si>
    <t>285 Expemplare</t>
  </si>
  <si>
    <t>davon</t>
  </si>
  <si>
    <t>Ex.</t>
  </si>
  <si>
    <t>Gesamtprobe mit</t>
  </si>
  <si>
    <t>18350 Exempare</t>
  </si>
  <si>
    <t>Volumen gefiltert:</t>
  </si>
  <si>
    <t>1037,3 Liter</t>
  </si>
  <si>
    <t>18350*29,47/100 =</t>
  </si>
  <si>
    <t>µg</t>
  </si>
  <si>
    <t>Exemplare  D. galeata</t>
  </si>
  <si>
    <t>mean*Anzahl = Biomasse D. gal. in der Gesamtprobe</t>
  </si>
  <si>
    <t>6,1864*5407,745 = Biomasse</t>
  </si>
  <si>
    <t>(µg) in Gesamtprobe</t>
  </si>
  <si>
    <t>bezogen auf das Volumen ein Liter:</t>
  </si>
  <si>
    <t>33454,4737/1037,3 =</t>
  </si>
  <si>
    <t>µg/l dry weight Daphnia galeata</t>
  </si>
  <si>
    <r>
      <t>32,25 µg l</t>
    </r>
    <r>
      <rPr>
        <b/>
        <vertAlign val="superscript"/>
        <sz val="12"/>
        <rFont val="Arial"/>
        <family val="2"/>
      </rPr>
      <t>-1</t>
    </r>
  </si>
  <si>
    <t>Summe/n=</t>
  </si>
  <si>
    <t>mean dry w</t>
  </si>
  <si>
    <t>18350*12,98/100 =</t>
  </si>
  <si>
    <t>4,2874*2381,83 = Biomasse</t>
  </si>
  <si>
    <t>10211,8579/1037,3 =</t>
  </si>
  <si>
    <r>
      <t>9,84 µg l</t>
    </r>
    <r>
      <rPr>
        <b/>
        <vertAlign val="superscript"/>
        <sz val="12"/>
        <rFont val="Arial"/>
        <family val="2"/>
      </rPr>
      <t>-1</t>
    </r>
  </si>
  <si>
    <t>Exemplare  D. cucullata</t>
  </si>
  <si>
    <t>µg/l dry weight Daphnia cucullata</t>
  </si>
  <si>
    <t>18350*2,105/100 =</t>
  </si>
  <si>
    <t>4,8867*386,2675 = Biomasse</t>
  </si>
  <si>
    <t>1887,57/1037,3 =</t>
  </si>
  <si>
    <r>
      <t>1,82 µg l</t>
    </r>
    <r>
      <rPr>
        <b/>
        <vertAlign val="superscript"/>
        <sz val="12"/>
        <rFont val="Arial"/>
        <family val="2"/>
      </rPr>
      <t>-1</t>
    </r>
  </si>
  <si>
    <t>µg/l dry weight Eudiaptomus gracilis</t>
  </si>
  <si>
    <t>18350*46,7/100 =</t>
  </si>
  <si>
    <t>1,1148*8563,3945 = Biomasse</t>
  </si>
  <si>
    <t>9546,4722/1037,3 =</t>
  </si>
  <si>
    <r>
      <t>9,2 µg l</t>
    </r>
    <r>
      <rPr>
        <b/>
        <vertAlign val="superscript"/>
        <sz val="12"/>
        <rFont val="Arial"/>
        <family val="2"/>
      </rPr>
      <t>-1</t>
    </r>
  </si>
  <si>
    <t>µg/l dry weight Cyclopoida</t>
  </si>
  <si>
    <t>208 Expemplare</t>
  </si>
  <si>
    <t>12475 Exempare</t>
  </si>
  <si>
    <t>1082,7 Liter</t>
  </si>
  <si>
    <t>12475*58,654/100 =</t>
  </si>
  <si>
    <t>11,2246*7317,0865 = Biomasse</t>
  </si>
  <si>
    <t>82131,3691/1082,7 =</t>
  </si>
  <si>
    <r>
      <t>75,86 µg l</t>
    </r>
    <r>
      <rPr>
        <b/>
        <vertAlign val="superscript"/>
        <sz val="12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</si>
</sst>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45">
      <selection activeCell="A57" sqref="A57:H101"/>
    </sheetView>
  </sheetViews>
  <sheetFormatPr defaultColWidth="11.421875" defaultRowHeight="12.75"/>
  <sheetData>
    <row r="1" spans="1:4" ht="12.75">
      <c r="A1" s="6" t="s">
        <v>0</v>
      </c>
      <c r="B1" s="7">
        <v>38534</v>
      </c>
      <c r="C1" s="6" t="s">
        <v>2</v>
      </c>
      <c r="D1" s="6"/>
    </row>
    <row r="2" spans="1:4" ht="12.75">
      <c r="A2" s="3"/>
      <c r="B2" s="4"/>
      <c r="C2" s="2"/>
      <c r="D2" s="2"/>
    </row>
    <row r="3" spans="1:6" ht="12.75">
      <c r="A3" s="3" t="s">
        <v>27</v>
      </c>
      <c r="B3" s="4">
        <v>133</v>
      </c>
      <c r="C3" s="2">
        <v>100</v>
      </c>
      <c r="D3" s="3">
        <v>285</v>
      </c>
      <c r="E3">
        <f aca="true" t="shared" si="0" ref="E3:E10">B3*C3/D3</f>
        <v>46.666666666666664</v>
      </c>
      <c r="F3">
        <v>46.7</v>
      </c>
    </row>
    <row r="4" spans="1:6" ht="12.75">
      <c r="A4" s="3" t="s">
        <v>26</v>
      </c>
      <c r="B4" s="4">
        <v>4</v>
      </c>
      <c r="C4" s="2">
        <v>100</v>
      </c>
      <c r="D4" s="3">
        <v>285</v>
      </c>
      <c r="E4">
        <f t="shared" si="0"/>
        <v>1.4035087719298245</v>
      </c>
      <c r="F4">
        <v>1.4</v>
      </c>
    </row>
    <row r="5" spans="1:6" ht="12.75">
      <c r="A5" s="3" t="s">
        <v>28</v>
      </c>
      <c r="B5" s="4">
        <v>6</v>
      </c>
      <c r="C5" s="2">
        <v>100</v>
      </c>
      <c r="D5" s="3">
        <v>285</v>
      </c>
      <c r="E5">
        <f t="shared" si="0"/>
        <v>2.1052631578947367</v>
      </c>
      <c r="F5">
        <v>2.1</v>
      </c>
    </row>
    <row r="6" spans="1:6" ht="12.75">
      <c r="A6" s="3" t="s">
        <v>16</v>
      </c>
      <c r="B6" s="4">
        <v>84</v>
      </c>
      <c r="C6" s="2">
        <v>100</v>
      </c>
      <c r="D6" s="3">
        <v>285</v>
      </c>
      <c r="E6">
        <f t="shared" si="0"/>
        <v>29.473684210526315</v>
      </c>
      <c r="F6">
        <v>29.5</v>
      </c>
    </row>
    <row r="7" spans="1:6" ht="12.75">
      <c r="A7" s="3" t="s">
        <v>40</v>
      </c>
      <c r="B7" s="4">
        <v>37</v>
      </c>
      <c r="C7" s="2">
        <v>100</v>
      </c>
      <c r="D7" s="3">
        <v>285</v>
      </c>
      <c r="E7">
        <f t="shared" si="0"/>
        <v>12.982456140350877</v>
      </c>
      <c r="F7">
        <v>13</v>
      </c>
    </row>
    <row r="8" spans="1:6" ht="12.75">
      <c r="A8" s="3" t="s">
        <v>41</v>
      </c>
      <c r="B8" s="4">
        <v>3</v>
      </c>
      <c r="C8" s="2">
        <v>100</v>
      </c>
      <c r="D8" s="3">
        <v>285</v>
      </c>
      <c r="E8">
        <f t="shared" si="0"/>
        <v>1.0526315789473684</v>
      </c>
      <c r="F8">
        <v>1</v>
      </c>
    </row>
    <row r="9" spans="1:6" ht="12.75">
      <c r="A9" s="3" t="s">
        <v>22</v>
      </c>
      <c r="B9" s="4">
        <v>13</v>
      </c>
      <c r="C9" s="2">
        <v>100</v>
      </c>
      <c r="D9" s="3">
        <v>285</v>
      </c>
      <c r="E9">
        <f t="shared" si="0"/>
        <v>4.56140350877193</v>
      </c>
      <c r="F9">
        <v>4.6</v>
      </c>
    </row>
    <row r="10" spans="1:6" ht="12.75">
      <c r="A10" s="3" t="s">
        <v>42</v>
      </c>
      <c r="B10" s="4">
        <v>5</v>
      </c>
      <c r="C10" s="2">
        <v>100</v>
      </c>
      <c r="D10" s="3">
        <v>285</v>
      </c>
      <c r="E10">
        <f t="shared" si="0"/>
        <v>1.7543859649122806</v>
      </c>
      <c r="F10">
        <v>1.7</v>
      </c>
    </row>
    <row r="11" spans="1:6" ht="12.75">
      <c r="A11" s="3"/>
      <c r="B11" s="2">
        <f>SUM(B3:B10)</f>
        <v>285</v>
      </c>
      <c r="C11" s="4"/>
      <c r="D11" s="2"/>
      <c r="E11" s="2">
        <f>SUM(E3:E10)</f>
        <v>99.99999999999999</v>
      </c>
      <c r="F11">
        <f>SUM(F3:F10)</f>
        <v>100</v>
      </c>
    </row>
    <row r="12" spans="1:4" ht="12.75">
      <c r="A12" s="3"/>
      <c r="C12" s="2"/>
      <c r="D12" s="2"/>
    </row>
    <row r="13" spans="1:5" ht="12.75">
      <c r="A13" s="3" t="s">
        <v>27</v>
      </c>
      <c r="B13" t="s">
        <v>16</v>
      </c>
      <c r="C13" s="2" t="s">
        <v>30</v>
      </c>
      <c r="D13" s="2" t="s">
        <v>39</v>
      </c>
      <c r="E13" s="2" t="s">
        <v>29</v>
      </c>
    </row>
    <row r="14" spans="1:7" ht="12.75">
      <c r="A14">
        <v>39</v>
      </c>
      <c r="B14">
        <v>9</v>
      </c>
      <c r="C14">
        <v>6</v>
      </c>
      <c r="D14">
        <v>3</v>
      </c>
      <c r="F14" s="2"/>
      <c r="G14" s="2"/>
    </row>
    <row r="15" spans="1:7" ht="12.75">
      <c r="A15">
        <v>14</v>
      </c>
      <c r="B15">
        <v>75</v>
      </c>
      <c r="D15">
        <v>34</v>
      </c>
      <c r="E15">
        <v>8</v>
      </c>
      <c r="F15" s="2"/>
      <c r="G15" s="2"/>
    </row>
    <row r="16" spans="1:7" ht="12.75">
      <c r="A16">
        <v>7</v>
      </c>
      <c r="B16" s="5">
        <f>SUM(B14:B15)</f>
        <v>84</v>
      </c>
      <c r="D16" s="5">
        <f>SUM(D14:D15)</f>
        <v>37</v>
      </c>
      <c r="E16">
        <v>37</v>
      </c>
      <c r="F16" s="2"/>
      <c r="G16" s="2"/>
    </row>
    <row r="17" spans="1:7" ht="12.75">
      <c r="A17">
        <v>15</v>
      </c>
      <c r="E17">
        <v>14</v>
      </c>
      <c r="F17" s="2"/>
      <c r="G17" s="2"/>
    </row>
    <row r="18" spans="1:7" ht="12.75">
      <c r="A18">
        <v>10</v>
      </c>
      <c r="E18">
        <v>48</v>
      </c>
      <c r="F18" s="2"/>
      <c r="G18" s="2"/>
    </row>
    <row r="19" spans="1:7" ht="12.75">
      <c r="A19">
        <v>4</v>
      </c>
      <c r="C19" s="5"/>
      <c r="D19" s="5"/>
      <c r="E19">
        <v>169</v>
      </c>
      <c r="F19" s="2"/>
      <c r="G19" s="2"/>
    </row>
    <row r="20" spans="1:7" ht="12.75">
      <c r="A20">
        <v>44</v>
      </c>
      <c r="B20" s="5"/>
      <c r="E20" s="5">
        <f>SUM(E15:E19)</f>
        <v>276</v>
      </c>
      <c r="F20" s="2"/>
      <c r="G20" s="2"/>
    </row>
    <row r="21" spans="1:6" ht="12.75">
      <c r="A21" s="5">
        <f>SUM(A14:A20)</f>
        <v>133</v>
      </c>
      <c r="E21" s="2"/>
      <c r="F21" s="2"/>
    </row>
    <row r="22" spans="1:6" ht="12.75">
      <c r="A22" s="5"/>
      <c r="E22" s="2"/>
      <c r="F22" s="2"/>
    </row>
    <row r="23" spans="1:6" ht="12.75">
      <c r="A23" s="5"/>
      <c r="E23" s="2"/>
      <c r="F23" s="2"/>
    </row>
    <row r="24" spans="1:6" ht="12.75">
      <c r="A24" s="5" t="s">
        <v>47</v>
      </c>
      <c r="E24" s="2"/>
      <c r="F24" s="2"/>
    </row>
    <row r="25" spans="5:6" ht="12.75">
      <c r="E25" s="2"/>
      <c r="F25" s="2"/>
    </row>
    <row r="26" spans="1:6" ht="12.75">
      <c r="A26">
        <v>180</v>
      </c>
      <c r="E26" s="2"/>
      <c r="F26" s="2"/>
    </row>
    <row r="27" spans="1:6" ht="12.75">
      <c r="A27">
        <v>187</v>
      </c>
      <c r="E27" s="2"/>
      <c r="F27" s="2"/>
    </row>
    <row r="28" spans="1:6" ht="12.75">
      <c r="A28">
        <f>SUM(A26:A27)</f>
        <v>367</v>
      </c>
      <c r="B28" s="2">
        <v>2</v>
      </c>
      <c r="C28" s="2">
        <f>A28/B28</f>
        <v>183.5</v>
      </c>
      <c r="D28" t="s">
        <v>43</v>
      </c>
      <c r="E28" s="2" t="s">
        <v>44</v>
      </c>
      <c r="F28" s="3" t="s">
        <v>45</v>
      </c>
    </row>
    <row r="29" spans="5:6" ht="12.75">
      <c r="E29" s="2"/>
      <c r="F29" s="2" t="s">
        <v>46</v>
      </c>
    </row>
    <row r="30" spans="3:6" ht="12.75">
      <c r="C30">
        <f>C28*100</f>
        <v>18350</v>
      </c>
      <c r="E30" s="2"/>
      <c r="F30" s="2"/>
    </row>
    <row r="31" spans="5:6" ht="12.75">
      <c r="E31" s="2"/>
      <c r="F31" s="2"/>
    </row>
    <row r="32" spans="1:6" ht="12.75">
      <c r="A32">
        <v>11.66</v>
      </c>
      <c r="C32">
        <v>11.1</v>
      </c>
      <c r="E32" s="2"/>
      <c r="F32" s="2"/>
    </row>
    <row r="33" spans="1:6" ht="12.75">
      <c r="A33">
        <v>12.08</v>
      </c>
      <c r="C33">
        <v>11.32</v>
      </c>
      <c r="E33" s="2"/>
      <c r="F33" s="2"/>
    </row>
    <row r="34" spans="1:6" ht="12.75">
      <c r="A34">
        <v>11.44</v>
      </c>
      <c r="C34">
        <v>11.82</v>
      </c>
      <c r="E34" s="2"/>
      <c r="F34" s="2"/>
    </row>
    <row r="35" spans="1:6" ht="12.75">
      <c r="A35">
        <f>SUM(A32:A34)</f>
        <v>35.18</v>
      </c>
      <c r="B35">
        <f>A35/3</f>
        <v>11.726666666666667</v>
      </c>
      <c r="C35">
        <f>SUM(C32:C34)</f>
        <v>34.24</v>
      </c>
      <c r="D35">
        <f>C35/3</f>
        <v>11.413333333333334</v>
      </c>
      <c r="E35" s="2"/>
      <c r="F35" s="2"/>
    </row>
    <row r="36" spans="5:6" ht="12.75">
      <c r="E36" s="2"/>
      <c r="F36" s="2"/>
    </row>
    <row r="37" spans="1:4" ht="12.75">
      <c r="A37" t="s">
        <v>49</v>
      </c>
      <c r="D37" t="s">
        <v>51</v>
      </c>
    </row>
    <row r="38" spans="2:7" ht="12.75">
      <c r="B38">
        <f>10*300/11.727</f>
        <v>255.81990278843693</v>
      </c>
      <c r="E38">
        <f>10*300/11.413</f>
        <v>262.8581442215018</v>
      </c>
      <c r="G38">
        <v>511.6</v>
      </c>
    </row>
    <row r="39" spans="1:7" ht="12.75">
      <c r="A39" t="s">
        <v>50</v>
      </c>
      <c r="B39">
        <f>B38*2</f>
        <v>511.63980557687387</v>
      </c>
      <c r="C39" t="s">
        <v>52</v>
      </c>
      <c r="D39" t="s">
        <v>50</v>
      </c>
      <c r="E39">
        <f>E38*2</f>
        <v>525.7162884430036</v>
      </c>
      <c r="F39" t="s">
        <v>53</v>
      </c>
      <c r="G39">
        <v>525.7</v>
      </c>
    </row>
    <row r="40" spans="5:7" ht="12.75">
      <c r="E40" s="2"/>
      <c r="F40" s="2"/>
      <c r="G40">
        <f>SUM(G38:G39)</f>
        <v>1037.3000000000002</v>
      </c>
    </row>
    <row r="41" spans="1:6" ht="12.75">
      <c r="A41" t="s">
        <v>57</v>
      </c>
      <c r="C41">
        <v>1037.3</v>
      </c>
      <c r="D41" t="s">
        <v>58</v>
      </c>
      <c r="E41" s="2"/>
      <c r="F41" s="2"/>
    </row>
    <row r="42" spans="5:6" ht="12.75">
      <c r="E42" s="2"/>
      <c r="F42" s="2"/>
    </row>
    <row r="43" spans="1:6" ht="12.75">
      <c r="A43" t="s">
        <v>60</v>
      </c>
      <c r="B43" t="s">
        <v>59</v>
      </c>
      <c r="C43" t="s">
        <v>61</v>
      </c>
      <c r="E43" s="2"/>
      <c r="F43" s="2"/>
    </row>
    <row r="44" spans="1:6" ht="12.75">
      <c r="A44">
        <v>18350</v>
      </c>
      <c r="B44">
        <v>1037</v>
      </c>
      <c r="C44">
        <f>A44/B44</f>
        <v>17.695274831243974</v>
      </c>
      <c r="E44" s="2"/>
      <c r="F44" s="2"/>
    </row>
    <row r="45" spans="3:6" ht="12.75">
      <c r="C45">
        <v>17.7</v>
      </c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1:6" ht="12.75">
      <c r="A58" s="6" t="s">
        <v>0</v>
      </c>
      <c r="B58" s="7">
        <v>38534</v>
      </c>
      <c r="C58" s="6" t="s">
        <v>14</v>
      </c>
      <c r="D58" s="2"/>
      <c r="F58" s="2"/>
    </row>
    <row r="59" spans="1:6" ht="12.75">
      <c r="A59" s="5"/>
      <c r="E59" s="2"/>
      <c r="F59" s="2"/>
    </row>
    <row r="60" spans="1:6" ht="12.75">
      <c r="A60" s="3" t="s">
        <v>27</v>
      </c>
      <c r="B60" s="4">
        <v>5</v>
      </c>
      <c r="C60" s="2">
        <v>100</v>
      </c>
      <c r="D60" s="3">
        <v>208</v>
      </c>
      <c r="E60">
        <f aca="true" t="shared" si="1" ref="E60:E67">B60*C60/D60</f>
        <v>2.4038461538461537</v>
      </c>
      <c r="F60">
        <v>2.4</v>
      </c>
    </row>
    <row r="61" spans="1:6" ht="12.75">
      <c r="A61" s="3" t="s">
        <v>26</v>
      </c>
      <c r="B61" s="4">
        <v>1</v>
      </c>
      <c r="C61" s="2">
        <v>100</v>
      </c>
      <c r="D61" s="3">
        <v>208</v>
      </c>
      <c r="E61">
        <f t="shared" si="1"/>
        <v>0.4807692307692308</v>
      </c>
      <c r="F61">
        <v>0.5</v>
      </c>
    </row>
    <row r="62" spans="1:6" ht="12.75">
      <c r="A62" s="3" t="s">
        <v>28</v>
      </c>
      <c r="B62" s="4">
        <v>32</v>
      </c>
      <c r="C62" s="2">
        <v>100</v>
      </c>
      <c r="D62" s="3">
        <v>208</v>
      </c>
      <c r="E62">
        <f t="shared" si="1"/>
        <v>15.384615384615385</v>
      </c>
      <c r="F62">
        <v>15.4</v>
      </c>
    </row>
    <row r="63" spans="1:6" ht="12.75">
      <c r="A63" s="3" t="s">
        <v>16</v>
      </c>
      <c r="B63" s="4">
        <v>122</v>
      </c>
      <c r="C63" s="2">
        <v>100</v>
      </c>
      <c r="D63" s="3">
        <v>208</v>
      </c>
      <c r="E63">
        <f t="shared" si="1"/>
        <v>58.65384615384615</v>
      </c>
      <c r="F63">
        <v>58.65</v>
      </c>
    </row>
    <row r="64" spans="1:6" ht="12.75">
      <c r="A64" s="3" t="s">
        <v>40</v>
      </c>
      <c r="B64" s="4">
        <v>4</v>
      </c>
      <c r="C64" s="2">
        <v>100</v>
      </c>
      <c r="D64" s="3">
        <v>208</v>
      </c>
      <c r="E64">
        <f t="shared" si="1"/>
        <v>1.9230769230769231</v>
      </c>
      <c r="F64">
        <v>1.9</v>
      </c>
    </row>
    <row r="65" spans="1:6" ht="12.75">
      <c r="A65" s="3" t="s">
        <v>41</v>
      </c>
      <c r="B65" s="4">
        <v>20</v>
      </c>
      <c r="C65" s="2">
        <v>100</v>
      </c>
      <c r="D65" s="3">
        <v>208</v>
      </c>
      <c r="E65">
        <f t="shared" si="1"/>
        <v>9.615384615384615</v>
      </c>
      <c r="F65">
        <v>9.6</v>
      </c>
    </row>
    <row r="66" spans="1:6" ht="12.75">
      <c r="A66" s="3" t="s">
        <v>22</v>
      </c>
      <c r="B66" s="4">
        <v>23</v>
      </c>
      <c r="C66" s="2">
        <v>100</v>
      </c>
      <c r="D66" s="3">
        <v>208</v>
      </c>
      <c r="E66">
        <f t="shared" si="1"/>
        <v>11.057692307692308</v>
      </c>
      <c r="F66">
        <v>11.05</v>
      </c>
    </row>
    <row r="67" spans="1:6" ht="12.75">
      <c r="A67" s="3" t="s">
        <v>42</v>
      </c>
      <c r="B67" s="4">
        <v>1</v>
      </c>
      <c r="C67" s="2">
        <v>100</v>
      </c>
      <c r="D67" s="3">
        <v>208</v>
      </c>
      <c r="E67">
        <f t="shared" si="1"/>
        <v>0.4807692307692308</v>
      </c>
      <c r="F67">
        <v>0.5</v>
      </c>
    </row>
    <row r="68" spans="1:6" ht="12.75">
      <c r="A68" s="3"/>
      <c r="B68" s="2">
        <f>SUM(B60:B67)</f>
        <v>208</v>
      </c>
      <c r="C68" s="4"/>
      <c r="D68" s="2"/>
      <c r="E68" s="2">
        <f>SUM(E60:E67)</f>
        <v>99.99999999999999</v>
      </c>
      <c r="F68">
        <f>SUM(F60:F67)</f>
        <v>100</v>
      </c>
    </row>
    <row r="69" spans="5:6" ht="12.75">
      <c r="E69" s="2"/>
      <c r="F69" s="2"/>
    </row>
    <row r="70" spans="5:6" ht="12.75">
      <c r="E70" s="2"/>
      <c r="F70" s="2"/>
    </row>
    <row r="71" spans="1:6" ht="12.75">
      <c r="A71" s="5" t="s">
        <v>47</v>
      </c>
      <c r="E71" s="2"/>
      <c r="F71" s="2"/>
    </row>
    <row r="72" spans="5:6" ht="12.75">
      <c r="E72" s="2"/>
      <c r="F72" s="2"/>
    </row>
    <row r="73" spans="1:6" ht="12.75">
      <c r="A73">
        <v>154</v>
      </c>
      <c r="E73" s="2"/>
      <c r="F73" s="2"/>
    </row>
    <row r="74" spans="1:6" ht="12.75">
      <c r="A74">
        <v>111</v>
      </c>
      <c r="E74" s="2"/>
      <c r="F74" s="2"/>
    </row>
    <row r="75" spans="1:6" ht="12.75">
      <c r="A75">
        <v>102</v>
      </c>
      <c r="E75" s="2"/>
      <c r="F75" s="2"/>
    </row>
    <row r="76" spans="1:6" ht="12.75">
      <c r="A76">
        <v>132</v>
      </c>
      <c r="E76" s="2"/>
      <c r="F76" s="2"/>
    </row>
    <row r="77" spans="1:6" ht="12.75">
      <c r="A77">
        <f>SUM(A73:A76)</f>
        <v>499</v>
      </c>
      <c r="B77" s="2">
        <v>4</v>
      </c>
      <c r="C77" s="2">
        <f>A77/B77</f>
        <v>124.75</v>
      </c>
      <c r="D77" t="s">
        <v>43</v>
      </c>
      <c r="E77" s="2" t="s">
        <v>44</v>
      </c>
      <c r="F77" s="3" t="s">
        <v>48</v>
      </c>
    </row>
    <row r="78" spans="5:6" ht="12.75">
      <c r="E78" s="2"/>
      <c r="F78" s="2" t="s">
        <v>46</v>
      </c>
    </row>
    <row r="79" spans="3:6" ht="12.75">
      <c r="C79">
        <f>C77*100</f>
        <v>12475</v>
      </c>
      <c r="E79" s="2"/>
      <c r="F79" s="2"/>
    </row>
    <row r="80" spans="5:6" ht="12.75">
      <c r="E80" s="2"/>
      <c r="F80" s="2"/>
    </row>
    <row r="81" spans="5:6" ht="12.75">
      <c r="E81" s="2"/>
      <c r="F81" s="2"/>
    </row>
    <row r="82" spans="5:6" ht="12.75">
      <c r="E82" s="2"/>
      <c r="F82" s="2"/>
    </row>
    <row r="83" spans="1:6" ht="12.75">
      <c r="A83">
        <v>11.75</v>
      </c>
      <c r="C83">
        <v>10.48</v>
      </c>
      <c r="E83" s="2"/>
      <c r="F83" s="2"/>
    </row>
    <row r="84" spans="1:6" ht="12.75">
      <c r="A84">
        <v>11.71</v>
      </c>
      <c r="C84">
        <v>10.03</v>
      </c>
      <c r="E84" s="2"/>
      <c r="F84" s="2"/>
    </row>
    <row r="85" spans="1:6" ht="12.75">
      <c r="A85">
        <v>11.26</v>
      </c>
      <c r="C85">
        <v>9.98</v>
      </c>
      <c r="E85" s="2"/>
      <c r="F85" s="2"/>
    </row>
    <row r="86" spans="1:6" ht="12.75">
      <c r="A86">
        <f>SUM(A83:A85)</f>
        <v>34.72</v>
      </c>
      <c r="B86">
        <f>A86/3</f>
        <v>11.573333333333332</v>
      </c>
      <c r="C86">
        <f>SUM(C83:C85)</f>
        <v>30.49</v>
      </c>
      <c r="D86">
        <f>C86/3</f>
        <v>10.163333333333332</v>
      </c>
      <c r="E86" s="2"/>
      <c r="F86" s="2"/>
    </row>
    <row r="87" spans="5:6" ht="12.75">
      <c r="E87" s="2"/>
      <c r="F87" s="2"/>
    </row>
    <row r="88" spans="1:4" ht="12.75">
      <c r="A88" t="s">
        <v>54</v>
      </c>
      <c r="D88" t="s">
        <v>55</v>
      </c>
    </row>
    <row r="89" spans="2:7" ht="12.75">
      <c r="B89">
        <f>10*300/11.573</f>
        <v>259.2240559923961</v>
      </c>
      <c r="E89">
        <f>10*300/10.633</f>
        <v>282.14050597197405</v>
      </c>
      <c r="G89">
        <v>518.4</v>
      </c>
    </row>
    <row r="90" spans="1:7" ht="12.75">
      <c r="A90" t="s">
        <v>50</v>
      </c>
      <c r="B90">
        <f>B89*2</f>
        <v>518.4481119847921</v>
      </c>
      <c r="C90" t="s">
        <v>52</v>
      </c>
      <c r="D90" t="s">
        <v>50</v>
      </c>
      <c r="E90">
        <f>E89*2</f>
        <v>564.2810119439481</v>
      </c>
      <c r="F90" t="s">
        <v>53</v>
      </c>
      <c r="G90">
        <v>564.3</v>
      </c>
    </row>
    <row r="91" spans="5:7" ht="12.75">
      <c r="E91" s="2"/>
      <c r="F91" s="2"/>
      <c r="G91">
        <f>SUM(G89:G90)</f>
        <v>1082.6999999999998</v>
      </c>
    </row>
    <row r="92" spans="1:6" ht="12.75">
      <c r="A92" t="s">
        <v>56</v>
      </c>
      <c r="C92">
        <v>1082.7</v>
      </c>
      <c r="D92" t="s">
        <v>59</v>
      </c>
      <c r="E92" s="2"/>
      <c r="F92" s="2"/>
    </row>
    <row r="93" spans="5:6" ht="12.75">
      <c r="E93" s="2"/>
      <c r="F93" s="2"/>
    </row>
    <row r="94" spans="5:6" ht="12.75">
      <c r="E94" s="2"/>
      <c r="F94" s="2"/>
    </row>
    <row r="95" spans="1:6" ht="12.75">
      <c r="A95" t="s">
        <v>60</v>
      </c>
      <c r="B95" t="s">
        <v>59</v>
      </c>
      <c r="C95" t="s">
        <v>61</v>
      </c>
      <c r="E95" s="2"/>
      <c r="F95" s="2"/>
    </row>
    <row r="96" spans="1:6" ht="12.75">
      <c r="A96">
        <v>12475</v>
      </c>
      <c r="B96">
        <v>1083</v>
      </c>
      <c r="C96">
        <f>A96/B96</f>
        <v>11.51892890120037</v>
      </c>
      <c r="F96" s="2"/>
    </row>
    <row r="97" spans="3:6" ht="12.75">
      <c r="C97">
        <v>17.7</v>
      </c>
      <c r="F97" s="2"/>
    </row>
    <row r="98" spans="1:6" ht="12.75">
      <c r="A98">
        <v>12475</v>
      </c>
      <c r="B98">
        <v>1082.7</v>
      </c>
      <c r="C98">
        <f>A98/B98</f>
        <v>11.522120624365012</v>
      </c>
      <c r="F98" s="2"/>
    </row>
    <row r="99" ht="12.75">
      <c r="F9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0">
      <selection activeCell="D61" sqref="D6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s="1">
        <v>38545</v>
      </c>
      <c r="E1" t="s">
        <v>2</v>
      </c>
    </row>
    <row r="2" spans="1:5" ht="12.75">
      <c r="A2" t="s">
        <v>36</v>
      </c>
      <c r="C2" t="s">
        <v>4</v>
      </c>
      <c r="D2" t="s">
        <v>37</v>
      </c>
      <c r="E2" t="s">
        <v>38</v>
      </c>
    </row>
    <row r="4" spans="1:6" ht="12.75">
      <c r="A4" s="2">
        <v>51</v>
      </c>
      <c r="B4" s="2">
        <v>8.8888</v>
      </c>
      <c r="C4" s="2">
        <f aca="true" t="shared" si="0" ref="C4:C38">A4*B4</f>
        <v>453.3288</v>
      </c>
      <c r="D4" s="2">
        <f aca="true" t="shared" si="1" ref="D4:D38">1.1*POWER(10,-7)</f>
        <v>1.1E-07</v>
      </c>
      <c r="E4">
        <f aca="true" t="shared" si="2" ref="E4:E15">POWER(C4,2.59)</f>
        <v>7587705.645138788</v>
      </c>
      <c r="F4" s="2">
        <f aca="true" t="shared" si="3" ref="F4:F15">D4*E4</f>
        <v>0.8346476209652667</v>
      </c>
    </row>
    <row r="5" spans="1:6" ht="12.75">
      <c r="A5" s="2">
        <v>68</v>
      </c>
      <c r="B5" s="2">
        <v>8.8888</v>
      </c>
      <c r="C5" s="2">
        <f t="shared" si="0"/>
        <v>604.4384</v>
      </c>
      <c r="D5" s="2">
        <f t="shared" si="1"/>
        <v>1.1E-07</v>
      </c>
      <c r="E5">
        <f t="shared" si="2"/>
        <v>15984601.088194316</v>
      </c>
      <c r="F5" s="2">
        <f t="shared" si="3"/>
        <v>1.758306119701375</v>
      </c>
    </row>
    <row r="6" spans="1:6" ht="12.75">
      <c r="A6" s="2">
        <v>47</v>
      </c>
      <c r="B6" s="2">
        <v>8.88888</v>
      </c>
      <c r="C6" s="2">
        <f t="shared" si="0"/>
        <v>417.77736000000004</v>
      </c>
      <c r="D6" s="2">
        <f t="shared" si="1"/>
        <v>1.1E-07</v>
      </c>
      <c r="E6">
        <f t="shared" si="2"/>
        <v>6141115.903998888</v>
      </c>
      <c r="F6" s="2">
        <f t="shared" si="3"/>
        <v>0.6755227494398778</v>
      </c>
    </row>
    <row r="7" spans="1:6" ht="12.75">
      <c r="A7" s="2">
        <v>63</v>
      </c>
      <c r="B7" s="2">
        <v>8.8888</v>
      </c>
      <c r="C7" s="2">
        <f t="shared" si="0"/>
        <v>559.9944</v>
      </c>
      <c r="D7" s="2">
        <f t="shared" si="1"/>
        <v>1.1E-07</v>
      </c>
      <c r="E7">
        <f t="shared" si="2"/>
        <v>13115828.873810846</v>
      </c>
      <c r="F7" s="2">
        <f t="shared" si="3"/>
        <v>1.4427411761191933</v>
      </c>
    </row>
    <row r="8" spans="1:6" ht="12.75">
      <c r="A8" s="2">
        <v>50</v>
      </c>
      <c r="B8" s="2">
        <v>8.8888</v>
      </c>
      <c r="C8" s="2">
        <f t="shared" si="0"/>
        <v>444.44</v>
      </c>
      <c r="D8" s="2">
        <f t="shared" si="1"/>
        <v>1.1E-07</v>
      </c>
      <c r="E8">
        <f t="shared" si="2"/>
        <v>7208352.726081561</v>
      </c>
      <c r="F8" s="2">
        <f t="shared" si="3"/>
        <v>0.7929187998689717</v>
      </c>
    </row>
    <row r="9" spans="1:6" ht="12.75">
      <c r="A9" s="2">
        <v>51</v>
      </c>
      <c r="B9" s="2">
        <v>8.88888</v>
      </c>
      <c r="C9" s="2">
        <f t="shared" si="0"/>
        <v>453.33288000000005</v>
      </c>
      <c r="D9" s="2">
        <f t="shared" si="1"/>
        <v>1.1E-07</v>
      </c>
      <c r="E9">
        <f t="shared" si="2"/>
        <v>7587882.51759162</v>
      </c>
      <c r="F9" s="2">
        <f t="shared" si="3"/>
        <v>0.8346670769350782</v>
      </c>
    </row>
    <row r="10" spans="1:6" ht="12.75">
      <c r="A10" s="2">
        <v>54</v>
      </c>
      <c r="B10" s="2">
        <v>8.8888</v>
      </c>
      <c r="C10" s="2">
        <f t="shared" si="0"/>
        <v>479.9952</v>
      </c>
      <c r="D10" s="2">
        <f t="shared" si="1"/>
        <v>1.1E-07</v>
      </c>
      <c r="E10">
        <f t="shared" si="2"/>
        <v>8798397.045856984</v>
      </c>
      <c r="F10" s="2">
        <f t="shared" si="3"/>
        <v>0.9678236750442684</v>
      </c>
    </row>
    <row r="11" spans="1:6" ht="12.75">
      <c r="A11" s="2">
        <v>43</v>
      </c>
      <c r="B11" s="2">
        <v>8.8888</v>
      </c>
      <c r="C11" s="2">
        <f t="shared" si="0"/>
        <v>382.2184</v>
      </c>
      <c r="D11" s="2">
        <f t="shared" si="1"/>
        <v>1.1E-07</v>
      </c>
      <c r="E11">
        <f t="shared" si="2"/>
        <v>4877384.777944417</v>
      </c>
      <c r="F11" s="2">
        <f t="shared" si="3"/>
        <v>0.5365123255738858</v>
      </c>
    </row>
    <row r="12" spans="1:6" ht="12.75">
      <c r="A12" s="2">
        <v>55</v>
      </c>
      <c r="B12" s="2">
        <v>8.88888</v>
      </c>
      <c r="C12" s="2">
        <f t="shared" si="0"/>
        <v>488.88840000000005</v>
      </c>
      <c r="D12" s="2">
        <f t="shared" si="1"/>
        <v>1.1E-07</v>
      </c>
      <c r="E12">
        <f t="shared" si="2"/>
        <v>9226844.634264637</v>
      </c>
      <c r="F12" s="2">
        <f t="shared" si="3"/>
        <v>1.0149529097691101</v>
      </c>
    </row>
    <row r="13" spans="1:6" ht="12.75">
      <c r="A13" s="2">
        <v>65</v>
      </c>
      <c r="B13" s="2">
        <v>8.8888</v>
      </c>
      <c r="C13" s="2">
        <f t="shared" si="0"/>
        <v>577.7719999999999</v>
      </c>
      <c r="D13" s="2">
        <f t="shared" si="1"/>
        <v>1.1E-07</v>
      </c>
      <c r="E13">
        <f t="shared" si="2"/>
        <v>14221627.928606488</v>
      </c>
      <c r="F13" s="2">
        <f t="shared" si="3"/>
        <v>1.5643790721467137</v>
      </c>
    </row>
    <row r="14" spans="1:6" ht="12.75">
      <c r="A14" s="2">
        <v>72</v>
      </c>
      <c r="B14" s="2">
        <v>8.8888</v>
      </c>
      <c r="C14" s="2">
        <f t="shared" si="0"/>
        <v>639.9936</v>
      </c>
      <c r="D14" s="2">
        <f t="shared" si="1"/>
        <v>1.1E-07</v>
      </c>
      <c r="E14">
        <f t="shared" si="2"/>
        <v>18535097.90323429</v>
      </c>
      <c r="F14" s="2">
        <f t="shared" si="3"/>
        <v>2.038860769355772</v>
      </c>
    </row>
    <row r="15" spans="1:6" ht="12.75">
      <c r="A15" s="2">
        <v>69</v>
      </c>
      <c r="B15" s="2">
        <v>8.88888</v>
      </c>
      <c r="C15" s="2">
        <f t="shared" si="0"/>
        <v>613.33272</v>
      </c>
      <c r="D15" s="2">
        <f t="shared" si="1"/>
        <v>1.1E-07</v>
      </c>
      <c r="E15">
        <f t="shared" si="2"/>
        <v>16600951.739866434</v>
      </c>
      <c r="F15" s="2">
        <f t="shared" si="3"/>
        <v>1.8261046913853078</v>
      </c>
    </row>
    <row r="16" spans="1:6" ht="12.75">
      <c r="A16" s="2">
        <v>61</v>
      </c>
      <c r="B16" s="2">
        <v>8.8888</v>
      </c>
      <c r="C16" s="2">
        <f t="shared" si="0"/>
        <v>542.2168</v>
      </c>
      <c r="D16" s="2">
        <f t="shared" si="1"/>
        <v>1.1E-07</v>
      </c>
      <c r="E16">
        <f aca="true" t="shared" si="4" ref="E16:E27">POWER(C16,2.59)</f>
        <v>12064462.872638755</v>
      </c>
      <c r="F16" s="2">
        <f aca="true" t="shared" si="5" ref="F16:F27">D16*E16</f>
        <v>1.327090915990263</v>
      </c>
    </row>
    <row r="17" spans="1:6" ht="12.75">
      <c r="A17" s="2">
        <v>65</v>
      </c>
      <c r="B17" s="2">
        <v>8.8888</v>
      </c>
      <c r="C17" s="2">
        <f t="shared" si="0"/>
        <v>577.7719999999999</v>
      </c>
      <c r="D17" s="2">
        <f t="shared" si="1"/>
        <v>1.1E-07</v>
      </c>
      <c r="E17">
        <f t="shared" si="4"/>
        <v>14221627.928606488</v>
      </c>
      <c r="F17" s="2">
        <f t="shared" si="5"/>
        <v>1.5643790721467137</v>
      </c>
    </row>
    <row r="18" spans="1:6" ht="12.75">
      <c r="A18" s="2">
        <v>45</v>
      </c>
      <c r="B18" s="2">
        <v>8.88888</v>
      </c>
      <c r="C18" s="2">
        <f t="shared" si="0"/>
        <v>399.9996</v>
      </c>
      <c r="D18" s="2">
        <f t="shared" si="1"/>
        <v>1.1E-07</v>
      </c>
      <c r="E18">
        <f t="shared" si="4"/>
        <v>5486991.061504654</v>
      </c>
      <c r="F18" s="2">
        <f t="shared" si="5"/>
        <v>0.6035690167655119</v>
      </c>
    </row>
    <row r="19" spans="1:6" ht="12.75">
      <c r="A19" s="2">
        <v>50</v>
      </c>
      <c r="B19" s="2">
        <v>8.88888</v>
      </c>
      <c r="C19" s="2">
        <f t="shared" si="0"/>
        <v>444.444</v>
      </c>
      <c r="D19" s="2">
        <f t="shared" si="1"/>
        <v>1.1E-07</v>
      </c>
      <c r="E19">
        <f t="shared" si="4"/>
        <v>7208520.755666151</v>
      </c>
      <c r="F19" s="2">
        <f t="shared" si="5"/>
        <v>0.7929372831232766</v>
      </c>
    </row>
    <row r="20" spans="1:6" ht="12.75">
      <c r="A20" s="2">
        <v>28</v>
      </c>
      <c r="B20" s="2">
        <v>8.8888</v>
      </c>
      <c r="C20" s="2">
        <f t="shared" si="0"/>
        <v>248.88639999999998</v>
      </c>
      <c r="D20" s="2">
        <f t="shared" si="1"/>
        <v>1.1E-07</v>
      </c>
      <c r="E20">
        <f t="shared" si="4"/>
        <v>1605620.9263459402</v>
      </c>
      <c r="F20" s="2">
        <f t="shared" si="5"/>
        <v>0.17661830189805344</v>
      </c>
    </row>
    <row r="21" spans="1:6" ht="12.75">
      <c r="A21" s="2">
        <v>60</v>
      </c>
      <c r="B21" s="2">
        <v>8.8888</v>
      </c>
      <c r="C21" s="2">
        <f t="shared" si="0"/>
        <v>533.328</v>
      </c>
      <c r="D21" s="2">
        <f t="shared" si="1"/>
        <v>1.1E-07</v>
      </c>
      <c r="E21">
        <f t="shared" si="4"/>
        <v>11558872.068630584</v>
      </c>
      <c r="F21" s="2">
        <f t="shared" si="5"/>
        <v>1.2714759275493643</v>
      </c>
    </row>
    <row r="22" spans="1:6" ht="12.75">
      <c r="A22" s="2">
        <v>59</v>
      </c>
      <c r="B22" s="2">
        <v>8.88888</v>
      </c>
      <c r="C22" s="2">
        <f t="shared" si="0"/>
        <v>524.44392</v>
      </c>
      <c r="D22" s="2">
        <f t="shared" si="1"/>
        <v>1.1E-07</v>
      </c>
      <c r="E22">
        <f t="shared" si="4"/>
        <v>11066761.541611735</v>
      </c>
      <c r="F22" s="2">
        <f t="shared" si="5"/>
        <v>1.2173437695772908</v>
      </c>
    </row>
    <row r="23" spans="1:6" ht="12.75">
      <c r="A23" s="2">
        <v>75</v>
      </c>
      <c r="B23" s="2">
        <v>8.8888</v>
      </c>
      <c r="C23" s="2">
        <f t="shared" si="0"/>
        <v>666.66</v>
      </c>
      <c r="D23" s="2">
        <f t="shared" si="1"/>
        <v>1.1E-07</v>
      </c>
      <c r="E23">
        <f t="shared" si="4"/>
        <v>20602142.690117374</v>
      </c>
      <c r="F23" s="2">
        <f t="shared" si="5"/>
        <v>2.2662356959129113</v>
      </c>
    </row>
    <row r="24" spans="1:6" ht="12.75">
      <c r="A24" s="2">
        <v>36</v>
      </c>
      <c r="B24" s="2">
        <v>8.8888</v>
      </c>
      <c r="C24" s="2">
        <f t="shared" si="0"/>
        <v>319.9968</v>
      </c>
      <c r="D24" s="2">
        <f t="shared" si="1"/>
        <v>1.1E-07</v>
      </c>
      <c r="E24">
        <f t="shared" si="4"/>
        <v>3078415.2058646725</v>
      </c>
      <c r="F24" s="2">
        <f t="shared" si="5"/>
        <v>0.338625672645114</v>
      </c>
    </row>
    <row r="25" spans="1:6" ht="12.75">
      <c r="A25" s="2">
        <v>39</v>
      </c>
      <c r="B25" s="2">
        <v>8.88888</v>
      </c>
      <c r="C25" s="2">
        <f t="shared" si="0"/>
        <v>346.66632000000004</v>
      </c>
      <c r="D25" s="2">
        <f t="shared" si="1"/>
        <v>1.1E-07</v>
      </c>
      <c r="E25">
        <f t="shared" si="4"/>
        <v>3787661.628115066</v>
      </c>
      <c r="F25" s="2">
        <f t="shared" si="5"/>
        <v>0.4166427790926573</v>
      </c>
    </row>
    <row r="26" spans="1:6" ht="12.75">
      <c r="A26" s="2">
        <v>65</v>
      </c>
      <c r="B26" s="2">
        <v>8.8888</v>
      </c>
      <c r="C26" s="2">
        <f t="shared" si="0"/>
        <v>577.7719999999999</v>
      </c>
      <c r="D26" s="2">
        <f t="shared" si="1"/>
        <v>1.1E-07</v>
      </c>
      <c r="E26">
        <f t="shared" si="4"/>
        <v>14221627.928606488</v>
      </c>
      <c r="F26" s="2">
        <f t="shared" si="5"/>
        <v>1.5643790721467137</v>
      </c>
    </row>
    <row r="27" spans="1:6" ht="12.75">
      <c r="A27" s="2">
        <v>54</v>
      </c>
      <c r="B27" s="2">
        <v>8.8888</v>
      </c>
      <c r="C27" s="2">
        <f t="shared" si="0"/>
        <v>479.9952</v>
      </c>
      <c r="D27" s="2">
        <f t="shared" si="1"/>
        <v>1.1E-07</v>
      </c>
      <c r="E27">
        <f t="shared" si="4"/>
        <v>8798397.045856984</v>
      </c>
      <c r="F27" s="2">
        <f t="shared" si="5"/>
        <v>0.9678236750442684</v>
      </c>
    </row>
    <row r="28" spans="1:6" ht="12.75">
      <c r="A28" s="2">
        <v>69</v>
      </c>
      <c r="B28" s="2">
        <v>8.88888</v>
      </c>
      <c r="C28" s="2">
        <f t="shared" si="0"/>
        <v>613.33272</v>
      </c>
      <c r="D28" s="2">
        <f t="shared" si="1"/>
        <v>1.1E-07</v>
      </c>
      <c r="E28">
        <f aca="true" t="shared" si="6" ref="E28:E38">POWER(C28,2.59)</f>
        <v>16600951.739866434</v>
      </c>
      <c r="F28" s="2">
        <f aca="true" t="shared" si="7" ref="F28:F38">D28*E28</f>
        <v>1.8261046913853078</v>
      </c>
    </row>
    <row r="29" spans="1:6" ht="12.75">
      <c r="A29" s="2">
        <v>51</v>
      </c>
      <c r="B29" s="2">
        <v>8.8888</v>
      </c>
      <c r="C29" s="2">
        <f t="shared" si="0"/>
        <v>453.3288</v>
      </c>
      <c r="D29" s="2">
        <f t="shared" si="1"/>
        <v>1.1E-07</v>
      </c>
      <c r="E29">
        <f t="shared" si="6"/>
        <v>7587705.645138788</v>
      </c>
      <c r="F29" s="2">
        <f t="shared" si="7"/>
        <v>0.8346476209652667</v>
      </c>
    </row>
    <row r="30" spans="1:6" ht="12.75">
      <c r="A30" s="2">
        <v>60</v>
      </c>
      <c r="B30" s="2">
        <v>8.8888</v>
      </c>
      <c r="C30" s="2">
        <f t="shared" si="0"/>
        <v>533.328</v>
      </c>
      <c r="D30" s="2">
        <f t="shared" si="1"/>
        <v>1.1E-07</v>
      </c>
      <c r="E30">
        <f t="shared" si="6"/>
        <v>11558872.068630584</v>
      </c>
      <c r="F30" s="2">
        <f t="shared" si="7"/>
        <v>1.2714759275493643</v>
      </c>
    </row>
    <row r="31" spans="1:6" ht="12.75">
      <c r="A31" s="2">
        <v>60</v>
      </c>
      <c r="B31" s="2">
        <v>8.88888</v>
      </c>
      <c r="C31" s="2">
        <f t="shared" si="0"/>
        <v>533.3328</v>
      </c>
      <c r="D31" s="2">
        <f t="shared" si="1"/>
        <v>1.1E-07</v>
      </c>
      <c r="E31">
        <f t="shared" si="6"/>
        <v>11559141.510560732</v>
      </c>
      <c r="F31" s="2">
        <f t="shared" si="7"/>
        <v>1.2715055661616805</v>
      </c>
    </row>
    <row r="32" spans="1:6" ht="12.75">
      <c r="A32" s="2">
        <v>67</v>
      </c>
      <c r="B32" s="2">
        <v>8.8888</v>
      </c>
      <c r="C32" s="2">
        <f t="shared" si="0"/>
        <v>595.5495999999999</v>
      </c>
      <c r="D32" s="2">
        <f t="shared" si="1"/>
        <v>1.1E-07</v>
      </c>
      <c r="E32">
        <f t="shared" si="6"/>
        <v>15382873.107075607</v>
      </c>
      <c r="F32" s="2">
        <f t="shared" si="7"/>
        <v>1.692116041778317</v>
      </c>
    </row>
    <row r="33" spans="1:6" ht="12.75">
      <c r="A33" s="2">
        <v>30</v>
      </c>
      <c r="B33" s="2">
        <v>8.8888</v>
      </c>
      <c r="C33" s="2">
        <f t="shared" si="0"/>
        <v>266.664</v>
      </c>
      <c r="D33" s="2">
        <f t="shared" si="1"/>
        <v>1.1E-07</v>
      </c>
      <c r="E33">
        <f t="shared" si="6"/>
        <v>1919763.668068227</v>
      </c>
      <c r="F33" s="2">
        <f t="shared" si="7"/>
        <v>0.21117400348750498</v>
      </c>
    </row>
    <row r="34" spans="1:6" ht="12.75">
      <c r="A34" s="2">
        <v>32</v>
      </c>
      <c r="B34" s="2">
        <v>8.88888</v>
      </c>
      <c r="C34" s="2">
        <f t="shared" si="0"/>
        <v>284.44416</v>
      </c>
      <c r="D34" s="2">
        <f t="shared" si="1"/>
        <v>1.1E-07</v>
      </c>
      <c r="E34">
        <f t="shared" si="6"/>
        <v>2269092.9469338036</v>
      </c>
      <c r="F34" s="2">
        <f t="shared" si="7"/>
        <v>0.2496002241627184</v>
      </c>
    </row>
    <row r="35" spans="1:6" ht="12.75">
      <c r="A35" s="2">
        <v>48</v>
      </c>
      <c r="B35" s="2">
        <v>8.8888</v>
      </c>
      <c r="C35" s="2">
        <f t="shared" si="0"/>
        <v>426.6624</v>
      </c>
      <c r="D35" s="2">
        <f t="shared" si="1"/>
        <v>1.1E-07</v>
      </c>
      <c r="E35">
        <f t="shared" si="6"/>
        <v>6485127.567000973</v>
      </c>
      <c r="F35" s="2">
        <f t="shared" si="7"/>
        <v>0.713364032370107</v>
      </c>
    </row>
    <row r="36" spans="1:6" ht="12.75">
      <c r="A36" s="2">
        <v>62</v>
      </c>
      <c r="B36" s="2">
        <v>8.8888</v>
      </c>
      <c r="C36" s="2">
        <f t="shared" si="0"/>
        <v>551.1056</v>
      </c>
      <c r="D36" s="2">
        <f t="shared" si="1"/>
        <v>1.1E-07</v>
      </c>
      <c r="E36">
        <f t="shared" si="6"/>
        <v>12583405.57006112</v>
      </c>
      <c r="F36" s="2">
        <f t="shared" si="7"/>
        <v>1.3841746127067232</v>
      </c>
    </row>
    <row r="37" spans="1:6" ht="12.75">
      <c r="A37" s="2">
        <v>63</v>
      </c>
      <c r="B37" s="2">
        <v>8.88888</v>
      </c>
      <c r="C37" s="2">
        <f t="shared" si="0"/>
        <v>559.99944</v>
      </c>
      <c r="D37" s="2">
        <f t="shared" si="1"/>
        <v>1.1E-07</v>
      </c>
      <c r="E37">
        <f t="shared" si="6"/>
        <v>13116134.60902673</v>
      </c>
      <c r="F37" s="2">
        <f t="shared" si="7"/>
        <v>1.4427748069929405</v>
      </c>
    </row>
    <row r="38" spans="1:6" ht="12.75">
      <c r="A38" s="2">
        <v>61</v>
      </c>
      <c r="B38" s="2">
        <v>8.8888</v>
      </c>
      <c r="C38" s="2">
        <f t="shared" si="0"/>
        <v>542.2168</v>
      </c>
      <c r="D38" s="2">
        <f t="shared" si="1"/>
        <v>1.1E-07</v>
      </c>
      <c r="E38">
        <f t="shared" si="6"/>
        <v>12064462.872638755</v>
      </c>
      <c r="F38" s="2">
        <f t="shared" si="7"/>
        <v>1.327090915990263</v>
      </c>
    </row>
    <row r="39" spans="1:6" ht="12.75">
      <c r="A39" s="3" t="s">
        <v>9</v>
      </c>
      <c r="B39" s="2">
        <f>MIN(C4:C38)</f>
        <v>248.88639999999998</v>
      </c>
      <c r="C39" t="s">
        <v>8</v>
      </c>
      <c r="D39">
        <f>COUNT(C4:C38)</f>
        <v>35</v>
      </c>
      <c r="F39" s="2">
        <f>AVERAGE(F4:F38)</f>
        <v>1.1148167603356332</v>
      </c>
    </row>
    <row r="40" spans="1:4" ht="12.75">
      <c r="A40" s="3" t="s">
        <v>11</v>
      </c>
      <c r="B40" s="2">
        <f>MAX(C4:C38)</f>
        <v>666.66</v>
      </c>
      <c r="C40" t="s">
        <v>10</v>
      </c>
      <c r="D40">
        <f>AVERAGE(C4:C38)</f>
        <v>489.64735771428565</v>
      </c>
    </row>
    <row r="41" spans="2:4" ht="12.75">
      <c r="B41" s="2"/>
      <c r="C41" t="s">
        <v>12</v>
      </c>
      <c r="D41">
        <f>MEDIAN(C4:C38)</f>
        <v>524.44392</v>
      </c>
    </row>
    <row r="42" spans="1:4" ht="12.75">
      <c r="A42" s="2"/>
      <c r="B42" s="2"/>
      <c r="C42" t="s">
        <v>13</v>
      </c>
      <c r="D42">
        <f>STDEV(C4:C38)</f>
        <v>107.6927557351378</v>
      </c>
    </row>
    <row r="43" spans="1:4" ht="12.75">
      <c r="A43" s="2"/>
      <c r="B43" s="2"/>
      <c r="C43" s="2"/>
      <c r="D43" s="2"/>
    </row>
    <row r="45" spans="1:6" ht="12.75">
      <c r="A45" s="9">
        <v>38534</v>
      </c>
      <c r="B45" s="4" t="s">
        <v>2</v>
      </c>
      <c r="C45" s="2"/>
      <c r="D45" s="2"/>
      <c r="F45" t="s">
        <v>77</v>
      </c>
    </row>
    <row r="47" spans="1:4" ht="12.75">
      <c r="A47" t="s">
        <v>80</v>
      </c>
      <c r="D47" t="s">
        <v>81</v>
      </c>
    </row>
    <row r="48" spans="1:5" ht="12.75">
      <c r="A48" t="s">
        <v>82</v>
      </c>
      <c r="B48" s="10" t="s">
        <v>17</v>
      </c>
      <c r="D48">
        <v>133</v>
      </c>
      <c r="E48" t="s">
        <v>83</v>
      </c>
    </row>
    <row r="49" ht="12.75">
      <c r="E49" t="s">
        <v>83</v>
      </c>
    </row>
    <row r="51" spans="1:3" ht="12.75">
      <c r="A51" t="s">
        <v>84</v>
      </c>
      <c r="C51" t="s">
        <v>85</v>
      </c>
    </row>
    <row r="52" spans="1:3" ht="12.75">
      <c r="A52" t="s">
        <v>86</v>
      </c>
      <c r="C52" t="s">
        <v>87</v>
      </c>
    </row>
    <row r="54" spans="1:4" ht="12.75">
      <c r="A54" s="10" t="s">
        <v>111</v>
      </c>
      <c r="C54">
        <f>18350*46.667/100</f>
        <v>8563.3945</v>
      </c>
      <c r="D54" t="s">
        <v>90</v>
      </c>
    </row>
    <row r="56" ht="12.75">
      <c r="A56" t="s">
        <v>91</v>
      </c>
    </row>
    <row r="57" ht="12.75">
      <c r="A57" s="10" t="s">
        <v>112</v>
      </c>
    </row>
    <row r="58" spans="3:4" ht="12.75">
      <c r="C58" s="10">
        <f>1.1148*8563.3945</f>
        <v>9546.4721886</v>
      </c>
      <c r="D58" t="s">
        <v>93</v>
      </c>
    </row>
    <row r="59" ht="12.75">
      <c r="A59" t="s">
        <v>94</v>
      </c>
    </row>
    <row r="60" spans="1:4" ht="15">
      <c r="A60" s="10" t="s">
        <v>113</v>
      </c>
      <c r="C60" s="11" t="s">
        <v>115</v>
      </c>
      <c r="D60" s="11"/>
    </row>
    <row r="61" spans="1:4" ht="18">
      <c r="A61" s="10">
        <f>9546.4722/1037.3</f>
        <v>9.203193097464572</v>
      </c>
      <c r="C61" s="11" t="s">
        <v>114</v>
      </c>
      <c r="D61" s="11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36">
      <selection activeCell="D147" sqref="D147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s="1">
        <v>38545</v>
      </c>
      <c r="E1" t="s">
        <v>14</v>
      </c>
      <c r="F1" t="s">
        <v>72</v>
      </c>
    </row>
    <row r="2" spans="1:5" ht="12.75">
      <c r="A2" t="s">
        <v>3</v>
      </c>
      <c r="C2" t="s">
        <v>4</v>
      </c>
      <c r="D2" t="s">
        <v>5</v>
      </c>
      <c r="E2" t="s">
        <v>6</v>
      </c>
    </row>
    <row r="4" spans="1:6" ht="12.75">
      <c r="A4" s="2">
        <v>68</v>
      </c>
      <c r="B4" s="2">
        <v>22.22222</v>
      </c>
      <c r="C4" s="2">
        <f aca="true" t="shared" si="0" ref="C4:C67">A4*B4</f>
        <v>1511.11096</v>
      </c>
      <c r="D4">
        <f aca="true" t="shared" si="1" ref="D4:D67">9.5*POWER(10,-8)</f>
        <v>9.5E-08</v>
      </c>
      <c r="E4">
        <f aca="true" t="shared" si="2" ref="E4:E67">POWER(C4,2.56)</f>
        <v>137720525.15469527</v>
      </c>
      <c r="F4" s="2">
        <f aca="true" t="shared" si="3" ref="F4:F67">D4*E4</f>
        <v>13.083449889696052</v>
      </c>
    </row>
    <row r="5" spans="1:6" ht="12.75">
      <c r="A5" s="2">
        <v>63</v>
      </c>
      <c r="B5" s="2">
        <v>22.22222</v>
      </c>
      <c r="C5" s="2">
        <f t="shared" si="0"/>
        <v>1399.99986</v>
      </c>
      <c r="D5">
        <f t="shared" si="1"/>
        <v>9.5E-08</v>
      </c>
      <c r="E5">
        <f t="shared" si="2"/>
        <v>113262895.56228264</v>
      </c>
      <c r="F5" s="2">
        <f t="shared" si="3"/>
        <v>10.75997507841685</v>
      </c>
    </row>
    <row r="6" spans="1:6" ht="12.75">
      <c r="A6" s="2">
        <v>45</v>
      </c>
      <c r="B6" s="2">
        <v>22.22222</v>
      </c>
      <c r="C6" s="2">
        <f t="shared" si="0"/>
        <v>999.9999</v>
      </c>
      <c r="D6">
        <f t="shared" si="1"/>
        <v>9.5E-08</v>
      </c>
      <c r="E6">
        <f t="shared" si="2"/>
        <v>47862996.97933442</v>
      </c>
      <c r="F6" s="2">
        <f t="shared" si="3"/>
        <v>4.54698471303677</v>
      </c>
    </row>
    <row r="7" spans="1:6" ht="12.75">
      <c r="A7" s="2">
        <v>59</v>
      </c>
      <c r="B7" s="2">
        <v>22.22222</v>
      </c>
      <c r="C7" s="2">
        <f t="shared" si="0"/>
        <v>1311.11098</v>
      </c>
      <c r="D7">
        <f t="shared" si="1"/>
        <v>9.5E-08</v>
      </c>
      <c r="E7">
        <f t="shared" si="2"/>
        <v>95754017.2521437</v>
      </c>
      <c r="F7" s="2">
        <f t="shared" si="3"/>
        <v>9.096631638953651</v>
      </c>
    </row>
    <row r="8" spans="1:6" ht="12.75">
      <c r="A8" s="2">
        <v>69</v>
      </c>
      <c r="B8" s="2">
        <v>22.22222</v>
      </c>
      <c r="C8" s="2">
        <f t="shared" si="0"/>
        <v>1533.33318</v>
      </c>
      <c r="D8">
        <f t="shared" si="1"/>
        <v>9.5E-08</v>
      </c>
      <c r="E8">
        <f t="shared" si="2"/>
        <v>142964933.25383905</v>
      </c>
      <c r="F8" s="2">
        <f t="shared" si="3"/>
        <v>13.58166865911471</v>
      </c>
    </row>
    <row r="9" spans="1:6" ht="12.75">
      <c r="A9" s="2">
        <v>67</v>
      </c>
      <c r="B9" s="2">
        <v>22.22222</v>
      </c>
      <c r="C9" s="2">
        <f t="shared" si="0"/>
        <v>1488.88874</v>
      </c>
      <c r="D9">
        <f t="shared" si="1"/>
        <v>9.5E-08</v>
      </c>
      <c r="E9">
        <f t="shared" si="2"/>
        <v>132595061.31309146</v>
      </c>
      <c r="F9" s="2">
        <f t="shared" si="3"/>
        <v>12.596530824743688</v>
      </c>
    </row>
    <row r="10" spans="1:6" ht="12.75">
      <c r="A10" s="2">
        <v>71</v>
      </c>
      <c r="B10" s="2">
        <v>22.22222</v>
      </c>
      <c r="C10" s="2">
        <f t="shared" si="0"/>
        <v>1577.77762</v>
      </c>
      <c r="D10">
        <f t="shared" si="1"/>
        <v>9.5E-08</v>
      </c>
      <c r="E10">
        <f t="shared" si="2"/>
        <v>153814481.65494916</v>
      </c>
      <c r="F10" s="2">
        <f t="shared" si="3"/>
        <v>14.612375757220171</v>
      </c>
    </row>
    <row r="11" spans="1:6" ht="12.75">
      <c r="A11" s="2">
        <v>57</v>
      </c>
      <c r="B11" s="2">
        <v>22.22222</v>
      </c>
      <c r="C11" s="2">
        <f t="shared" si="0"/>
        <v>1266.66654</v>
      </c>
      <c r="D11">
        <f t="shared" si="1"/>
        <v>9.5E-08</v>
      </c>
      <c r="E11">
        <f t="shared" si="2"/>
        <v>87662829.45482475</v>
      </c>
      <c r="F11" s="2">
        <f t="shared" si="3"/>
        <v>8.327968798208351</v>
      </c>
    </row>
    <row r="12" spans="1:6" ht="12.75">
      <c r="A12" s="2">
        <v>55</v>
      </c>
      <c r="B12" s="2">
        <v>22.22222</v>
      </c>
      <c r="C12" s="2">
        <f t="shared" si="0"/>
        <v>1222.2221</v>
      </c>
      <c r="D12">
        <f t="shared" si="1"/>
        <v>9.5E-08</v>
      </c>
      <c r="E12">
        <f t="shared" si="2"/>
        <v>80002643.71881843</v>
      </c>
      <c r="F12" s="2">
        <f t="shared" si="3"/>
        <v>7.600251153287751</v>
      </c>
    </row>
    <row r="13" spans="1:6" ht="12.75">
      <c r="A13" s="2">
        <v>67</v>
      </c>
      <c r="B13" s="2">
        <v>22.22222</v>
      </c>
      <c r="C13" s="2">
        <f t="shared" si="0"/>
        <v>1488.88874</v>
      </c>
      <c r="D13">
        <f t="shared" si="1"/>
        <v>9.5E-08</v>
      </c>
      <c r="E13">
        <f t="shared" si="2"/>
        <v>132595061.31309146</v>
      </c>
      <c r="F13" s="2">
        <f t="shared" si="3"/>
        <v>12.596530824743688</v>
      </c>
    </row>
    <row r="14" spans="1:6" ht="12.75">
      <c r="A14" s="2">
        <v>76</v>
      </c>
      <c r="B14" s="2">
        <v>22.22222</v>
      </c>
      <c r="C14" s="2">
        <f t="shared" si="0"/>
        <v>1688.88872</v>
      </c>
      <c r="D14">
        <f t="shared" si="1"/>
        <v>9.5E-08</v>
      </c>
      <c r="E14">
        <f t="shared" si="2"/>
        <v>183087481.12487873</v>
      </c>
      <c r="F14" s="2">
        <f t="shared" si="3"/>
        <v>17.39331070686348</v>
      </c>
    </row>
    <row r="15" spans="1:6" ht="12.75">
      <c r="A15" s="2">
        <v>69</v>
      </c>
      <c r="B15" s="2">
        <v>22.22222</v>
      </c>
      <c r="C15" s="2">
        <f t="shared" si="0"/>
        <v>1533.33318</v>
      </c>
      <c r="D15">
        <f t="shared" si="1"/>
        <v>9.5E-08</v>
      </c>
      <c r="E15">
        <f t="shared" si="2"/>
        <v>142964933.25383905</v>
      </c>
      <c r="F15" s="2">
        <f t="shared" si="3"/>
        <v>13.58166865911471</v>
      </c>
    </row>
    <row r="16" spans="1:6" ht="12.75">
      <c r="A16" s="2">
        <v>68</v>
      </c>
      <c r="B16" s="2">
        <v>22.22222</v>
      </c>
      <c r="C16" s="2">
        <f t="shared" si="0"/>
        <v>1511.11096</v>
      </c>
      <c r="D16">
        <f t="shared" si="1"/>
        <v>9.5E-08</v>
      </c>
      <c r="E16">
        <f t="shared" si="2"/>
        <v>137720525.15469527</v>
      </c>
      <c r="F16" s="2">
        <f t="shared" si="3"/>
        <v>13.083449889696052</v>
      </c>
    </row>
    <row r="17" spans="1:6" ht="12.75">
      <c r="A17" s="2">
        <v>57</v>
      </c>
      <c r="B17" s="2">
        <v>22.22222</v>
      </c>
      <c r="C17" s="2">
        <f t="shared" si="0"/>
        <v>1266.66654</v>
      </c>
      <c r="D17">
        <f t="shared" si="1"/>
        <v>9.5E-08</v>
      </c>
      <c r="E17">
        <f t="shared" si="2"/>
        <v>87662829.45482475</v>
      </c>
      <c r="F17" s="2">
        <f t="shared" si="3"/>
        <v>8.327968798208351</v>
      </c>
    </row>
    <row r="18" spans="1:6" ht="12.75">
      <c r="A18" s="2">
        <v>65</v>
      </c>
      <c r="B18" s="2">
        <v>22.22222</v>
      </c>
      <c r="C18" s="2">
        <f t="shared" si="0"/>
        <v>1444.4443</v>
      </c>
      <c r="D18">
        <f t="shared" si="1"/>
        <v>9.5E-08</v>
      </c>
      <c r="E18">
        <f t="shared" si="2"/>
        <v>122697028.93325455</v>
      </c>
      <c r="F18" s="2">
        <f t="shared" si="3"/>
        <v>11.656217748659182</v>
      </c>
    </row>
    <row r="19" spans="1:6" ht="12.75">
      <c r="A19" s="2">
        <v>59</v>
      </c>
      <c r="B19" s="2">
        <v>22.22222</v>
      </c>
      <c r="C19" s="2">
        <f t="shared" si="0"/>
        <v>1311.11098</v>
      </c>
      <c r="D19">
        <f t="shared" si="1"/>
        <v>9.5E-08</v>
      </c>
      <c r="E19">
        <f t="shared" si="2"/>
        <v>95754017.2521437</v>
      </c>
      <c r="F19" s="2">
        <f t="shared" si="3"/>
        <v>9.096631638953651</v>
      </c>
    </row>
    <row r="20" spans="1:6" ht="12.75">
      <c r="A20" s="2">
        <v>51</v>
      </c>
      <c r="B20" s="2">
        <v>22.22222</v>
      </c>
      <c r="C20" s="2">
        <f t="shared" si="0"/>
        <v>1133.33322</v>
      </c>
      <c r="D20">
        <f t="shared" si="1"/>
        <v>9.5E-08</v>
      </c>
      <c r="E20">
        <f t="shared" si="2"/>
        <v>65940996.26522429</v>
      </c>
      <c r="F20" s="2">
        <f t="shared" si="3"/>
        <v>6.264394645196308</v>
      </c>
    </row>
    <row r="21" spans="1:6" ht="12.75">
      <c r="A21" s="2">
        <v>69</v>
      </c>
      <c r="B21" s="2">
        <v>22.22222</v>
      </c>
      <c r="C21" s="2">
        <f t="shared" si="0"/>
        <v>1533.33318</v>
      </c>
      <c r="D21">
        <f t="shared" si="1"/>
        <v>9.5E-08</v>
      </c>
      <c r="E21">
        <f t="shared" si="2"/>
        <v>142964933.25383905</v>
      </c>
      <c r="F21" s="2">
        <f t="shared" si="3"/>
        <v>13.58166865911471</v>
      </c>
    </row>
    <row r="22" spans="1:6" ht="12.75">
      <c r="A22" s="2">
        <v>70</v>
      </c>
      <c r="B22" s="2">
        <v>22.22222</v>
      </c>
      <c r="C22" s="2">
        <f t="shared" si="0"/>
        <v>1555.5554</v>
      </c>
      <c r="D22">
        <f t="shared" si="1"/>
        <v>9.5E-08</v>
      </c>
      <c r="E22">
        <f t="shared" si="2"/>
        <v>148329262.01985928</v>
      </c>
      <c r="F22" s="2">
        <f t="shared" si="3"/>
        <v>14.091279891886632</v>
      </c>
    </row>
    <row r="23" spans="1:6" ht="12.75">
      <c r="A23" s="2">
        <v>63</v>
      </c>
      <c r="B23" s="2">
        <v>22.22222</v>
      </c>
      <c r="C23" s="2">
        <f t="shared" si="0"/>
        <v>1399.99986</v>
      </c>
      <c r="D23">
        <f t="shared" si="1"/>
        <v>9.5E-08</v>
      </c>
      <c r="E23">
        <f t="shared" si="2"/>
        <v>113262895.56228264</v>
      </c>
      <c r="F23" s="2">
        <f t="shared" si="3"/>
        <v>10.75997507841685</v>
      </c>
    </row>
    <row r="24" spans="1:6" ht="12.75">
      <c r="A24" s="2">
        <v>58</v>
      </c>
      <c r="B24" s="2">
        <v>22.22222</v>
      </c>
      <c r="C24" s="2">
        <f t="shared" si="0"/>
        <v>1288.88876</v>
      </c>
      <c r="D24">
        <f t="shared" si="1"/>
        <v>9.5E-08</v>
      </c>
      <c r="E24">
        <f t="shared" si="2"/>
        <v>91654019.77751519</v>
      </c>
      <c r="F24" s="2">
        <f t="shared" si="3"/>
        <v>8.707131878863944</v>
      </c>
    </row>
    <row r="25" spans="1:6" ht="12.75">
      <c r="A25" s="2">
        <v>63</v>
      </c>
      <c r="B25" s="2">
        <v>22.22222</v>
      </c>
      <c r="C25" s="2">
        <f t="shared" si="0"/>
        <v>1399.99986</v>
      </c>
      <c r="D25">
        <f t="shared" si="1"/>
        <v>9.5E-08</v>
      </c>
      <c r="E25">
        <f t="shared" si="2"/>
        <v>113262895.56228264</v>
      </c>
      <c r="F25" s="2">
        <f t="shared" si="3"/>
        <v>10.75997507841685</v>
      </c>
    </row>
    <row r="26" spans="1:6" ht="12.75">
      <c r="A26" s="2">
        <v>68</v>
      </c>
      <c r="B26" s="2">
        <v>22.22222</v>
      </c>
      <c r="C26" s="2">
        <f t="shared" si="0"/>
        <v>1511.11096</v>
      </c>
      <c r="D26">
        <f t="shared" si="1"/>
        <v>9.5E-08</v>
      </c>
      <c r="E26">
        <f t="shared" si="2"/>
        <v>137720525.15469527</v>
      </c>
      <c r="F26" s="2">
        <f t="shared" si="3"/>
        <v>13.083449889696052</v>
      </c>
    </row>
    <row r="27" spans="1:6" ht="12.75">
      <c r="A27" s="2">
        <v>54</v>
      </c>
      <c r="B27" s="2">
        <v>22.22222</v>
      </c>
      <c r="C27" s="2">
        <f t="shared" si="0"/>
        <v>1199.99988</v>
      </c>
      <c r="D27">
        <f t="shared" si="1"/>
        <v>9.5E-08</v>
      </c>
      <c r="E27">
        <f t="shared" si="2"/>
        <v>76331514.3878823</v>
      </c>
      <c r="F27" s="2">
        <f t="shared" si="3"/>
        <v>7.251493866848819</v>
      </c>
    </row>
    <row r="28" spans="1:6" ht="12.75">
      <c r="A28" s="2">
        <v>50</v>
      </c>
      <c r="B28" s="2">
        <v>22.22222</v>
      </c>
      <c r="C28" s="2">
        <f t="shared" si="0"/>
        <v>1111.111</v>
      </c>
      <c r="D28">
        <f t="shared" si="1"/>
        <v>9.5E-08</v>
      </c>
      <c r="E28">
        <f t="shared" si="2"/>
        <v>62681454.370018855</v>
      </c>
      <c r="F28" s="2">
        <f t="shared" si="3"/>
        <v>5.954738165151792</v>
      </c>
    </row>
    <row r="29" spans="1:6" ht="12.75">
      <c r="A29" s="2">
        <v>43</v>
      </c>
      <c r="B29" s="2">
        <v>22.22222</v>
      </c>
      <c r="C29" s="2">
        <f t="shared" si="0"/>
        <v>955.55546</v>
      </c>
      <c r="D29">
        <f t="shared" si="1"/>
        <v>9.5E-08</v>
      </c>
      <c r="E29">
        <f t="shared" si="2"/>
        <v>42604463.40676359</v>
      </c>
      <c r="F29" s="2">
        <f t="shared" si="3"/>
        <v>4.047424023642542</v>
      </c>
    </row>
    <row r="30" spans="1:6" ht="12.75">
      <c r="A30" s="2">
        <v>63</v>
      </c>
      <c r="B30" s="2">
        <v>22.22222</v>
      </c>
      <c r="C30" s="2">
        <f t="shared" si="0"/>
        <v>1399.99986</v>
      </c>
      <c r="D30">
        <f t="shared" si="1"/>
        <v>9.5E-08</v>
      </c>
      <c r="E30">
        <f t="shared" si="2"/>
        <v>113262895.56228264</v>
      </c>
      <c r="F30" s="2">
        <f t="shared" si="3"/>
        <v>10.75997507841685</v>
      </c>
    </row>
    <row r="31" spans="1:6" ht="12.75">
      <c r="A31" s="2">
        <v>49</v>
      </c>
      <c r="B31" s="2">
        <v>22.22222</v>
      </c>
      <c r="C31" s="2">
        <f t="shared" si="0"/>
        <v>1088.88878</v>
      </c>
      <c r="D31">
        <f t="shared" si="1"/>
        <v>9.5E-08</v>
      </c>
      <c r="E31">
        <f t="shared" si="2"/>
        <v>59522041.51484375</v>
      </c>
      <c r="F31" s="2">
        <f t="shared" si="3"/>
        <v>5.6545939439101565</v>
      </c>
    </row>
    <row r="32" spans="1:6" ht="12.75">
      <c r="A32" s="2">
        <v>37</v>
      </c>
      <c r="B32" s="2">
        <v>22.22222</v>
      </c>
      <c r="C32" s="2">
        <f t="shared" si="0"/>
        <v>822.22214</v>
      </c>
      <c r="D32">
        <f t="shared" si="1"/>
        <v>9.5E-08</v>
      </c>
      <c r="E32">
        <f t="shared" si="2"/>
        <v>28998281.88211776</v>
      </c>
      <c r="F32" s="2">
        <f t="shared" si="3"/>
        <v>2.754836778801187</v>
      </c>
    </row>
    <row r="33" spans="1:6" ht="12.75">
      <c r="A33" s="2">
        <v>43</v>
      </c>
      <c r="B33" s="2">
        <v>22.22222</v>
      </c>
      <c r="C33" s="2">
        <f t="shared" si="0"/>
        <v>955.55546</v>
      </c>
      <c r="D33">
        <f t="shared" si="1"/>
        <v>9.5E-08</v>
      </c>
      <c r="E33">
        <f t="shared" si="2"/>
        <v>42604463.40676359</v>
      </c>
      <c r="F33" s="2">
        <f t="shared" si="3"/>
        <v>4.047424023642542</v>
      </c>
    </row>
    <row r="34" spans="1:6" ht="12.75">
      <c r="A34" s="2">
        <v>68</v>
      </c>
      <c r="B34" s="2">
        <v>22.22222</v>
      </c>
      <c r="C34" s="2">
        <f t="shared" si="0"/>
        <v>1511.11096</v>
      </c>
      <c r="D34">
        <f t="shared" si="1"/>
        <v>9.5E-08</v>
      </c>
      <c r="E34">
        <f t="shared" si="2"/>
        <v>137720525.15469527</v>
      </c>
      <c r="F34" s="2">
        <f t="shared" si="3"/>
        <v>13.083449889696052</v>
      </c>
    </row>
    <row r="35" spans="1:6" ht="12.75">
      <c r="A35" s="2">
        <v>65</v>
      </c>
      <c r="B35" s="2">
        <v>22.22222</v>
      </c>
      <c r="C35" s="2">
        <f t="shared" si="0"/>
        <v>1444.4443</v>
      </c>
      <c r="D35">
        <f t="shared" si="1"/>
        <v>9.5E-08</v>
      </c>
      <c r="E35">
        <f t="shared" si="2"/>
        <v>122697028.93325455</v>
      </c>
      <c r="F35" s="2">
        <f t="shared" si="3"/>
        <v>11.656217748659182</v>
      </c>
    </row>
    <row r="36" spans="1:6" ht="12.75">
      <c r="A36" s="2">
        <v>69</v>
      </c>
      <c r="B36" s="2">
        <v>22.22222</v>
      </c>
      <c r="C36" s="2">
        <f t="shared" si="0"/>
        <v>1533.33318</v>
      </c>
      <c r="D36">
        <f t="shared" si="1"/>
        <v>9.5E-08</v>
      </c>
      <c r="E36">
        <f t="shared" si="2"/>
        <v>142964933.25383905</v>
      </c>
      <c r="F36" s="2">
        <f t="shared" si="3"/>
        <v>13.58166865911471</v>
      </c>
    </row>
    <row r="37" spans="1:6" ht="12.75">
      <c r="A37" s="2">
        <v>64</v>
      </c>
      <c r="B37" s="2">
        <v>22.22222</v>
      </c>
      <c r="C37" s="2">
        <f t="shared" si="0"/>
        <v>1422.22208</v>
      </c>
      <c r="D37">
        <f t="shared" si="1"/>
        <v>9.5E-08</v>
      </c>
      <c r="E37">
        <f t="shared" si="2"/>
        <v>117922475.32923828</v>
      </c>
      <c r="F37" s="2">
        <f t="shared" si="3"/>
        <v>11.202635156277637</v>
      </c>
    </row>
    <row r="38" spans="1:6" ht="12.75">
      <c r="A38" s="2">
        <v>72</v>
      </c>
      <c r="B38" s="2">
        <v>22.22222</v>
      </c>
      <c r="C38" s="2">
        <f t="shared" si="0"/>
        <v>1599.99984</v>
      </c>
      <c r="D38">
        <f t="shared" si="1"/>
        <v>9.5E-08</v>
      </c>
      <c r="E38">
        <f t="shared" si="2"/>
        <v>159421556.28146502</v>
      </c>
      <c r="F38" s="2">
        <f t="shared" si="3"/>
        <v>15.145047846739178</v>
      </c>
    </row>
    <row r="39" spans="1:6" ht="12.75">
      <c r="A39" s="2">
        <v>50</v>
      </c>
      <c r="B39" s="2">
        <v>22.22222</v>
      </c>
      <c r="C39" s="2">
        <f t="shared" si="0"/>
        <v>1111.111</v>
      </c>
      <c r="D39">
        <f t="shared" si="1"/>
        <v>9.5E-08</v>
      </c>
      <c r="E39">
        <f t="shared" si="2"/>
        <v>62681454.370018855</v>
      </c>
      <c r="F39" s="2">
        <f t="shared" si="3"/>
        <v>5.954738165151792</v>
      </c>
    </row>
    <row r="40" spans="1:6" ht="12.75">
      <c r="A40" s="2">
        <v>59</v>
      </c>
      <c r="B40" s="2">
        <v>22.22222</v>
      </c>
      <c r="C40" s="2">
        <f t="shared" si="0"/>
        <v>1311.11098</v>
      </c>
      <c r="D40">
        <f t="shared" si="1"/>
        <v>9.5E-08</v>
      </c>
      <c r="E40">
        <f t="shared" si="2"/>
        <v>95754017.2521437</v>
      </c>
      <c r="F40" s="2">
        <f t="shared" si="3"/>
        <v>9.096631638953651</v>
      </c>
    </row>
    <row r="41" spans="1:6" ht="12.75">
      <c r="A41" s="2">
        <v>68</v>
      </c>
      <c r="B41" s="2">
        <v>22.22222</v>
      </c>
      <c r="C41" s="2">
        <f t="shared" si="0"/>
        <v>1511.11096</v>
      </c>
      <c r="D41">
        <f t="shared" si="1"/>
        <v>9.5E-08</v>
      </c>
      <c r="E41">
        <f t="shared" si="2"/>
        <v>137720525.15469527</v>
      </c>
      <c r="F41" s="2">
        <f t="shared" si="3"/>
        <v>13.083449889696052</v>
      </c>
    </row>
    <row r="42" spans="1:6" ht="12.75">
      <c r="A42" s="2">
        <v>70</v>
      </c>
      <c r="B42" s="2">
        <v>22.22222</v>
      </c>
      <c r="C42" s="2">
        <f t="shared" si="0"/>
        <v>1555.5554</v>
      </c>
      <c r="D42">
        <f t="shared" si="1"/>
        <v>9.5E-08</v>
      </c>
      <c r="E42">
        <f t="shared" si="2"/>
        <v>148329262.01985928</v>
      </c>
      <c r="F42" s="2">
        <f t="shared" si="3"/>
        <v>14.091279891886632</v>
      </c>
    </row>
    <row r="43" spans="1:6" ht="12.75">
      <c r="A43" s="2">
        <v>67</v>
      </c>
      <c r="B43" s="2">
        <v>22.22222</v>
      </c>
      <c r="C43" s="2">
        <f t="shared" si="0"/>
        <v>1488.88874</v>
      </c>
      <c r="D43">
        <f t="shared" si="1"/>
        <v>9.5E-08</v>
      </c>
      <c r="E43">
        <f t="shared" si="2"/>
        <v>132595061.31309146</v>
      </c>
      <c r="F43" s="2">
        <f t="shared" si="3"/>
        <v>12.596530824743688</v>
      </c>
    </row>
    <row r="44" spans="1:6" ht="12.75">
      <c r="A44" s="2">
        <v>53</v>
      </c>
      <c r="B44" s="2">
        <v>22.22222</v>
      </c>
      <c r="C44" s="2">
        <f t="shared" si="0"/>
        <v>1177.77766</v>
      </c>
      <c r="D44">
        <f t="shared" si="1"/>
        <v>9.5E-08</v>
      </c>
      <c r="E44">
        <f t="shared" si="2"/>
        <v>72764923.94214037</v>
      </c>
      <c r="F44" s="2">
        <f t="shared" si="3"/>
        <v>6.912667774503335</v>
      </c>
    </row>
    <row r="45" spans="1:6" ht="12.75">
      <c r="A45" s="2">
        <v>66</v>
      </c>
      <c r="B45" s="2">
        <v>22.22222</v>
      </c>
      <c r="C45" s="2">
        <f t="shared" si="0"/>
        <v>1466.66652</v>
      </c>
      <c r="D45">
        <f t="shared" si="1"/>
        <v>9.5E-08</v>
      </c>
      <c r="E45">
        <f t="shared" si="2"/>
        <v>127587558.9806527</v>
      </c>
      <c r="F45" s="2">
        <f t="shared" si="3"/>
        <v>12.120818103162007</v>
      </c>
    </row>
    <row r="46" spans="1:6" ht="12.75">
      <c r="A46" s="2">
        <v>45</v>
      </c>
      <c r="B46" s="2">
        <v>22.22222</v>
      </c>
      <c r="C46" s="2">
        <f t="shared" si="0"/>
        <v>999.9999</v>
      </c>
      <c r="D46">
        <f t="shared" si="1"/>
        <v>9.5E-08</v>
      </c>
      <c r="E46">
        <f t="shared" si="2"/>
        <v>47862996.97933442</v>
      </c>
      <c r="F46" s="2">
        <f t="shared" si="3"/>
        <v>4.54698471303677</v>
      </c>
    </row>
    <row r="47" spans="1:6" ht="12.75">
      <c r="A47" s="2">
        <v>51</v>
      </c>
      <c r="B47" s="2">
        <v>22.22222</v>
      </c>
      <c r="C47" s="2">
        <f t="shared" si="0"/>
        <v>1133.33322</v>
      </c>
      <c r="D47">
        <f t="shared" si="1"/>
        <v>9.5E-08</v>
      </c>
      <c r="E47">
        <f t="shared" si="2"/>
        <v>65940996.26522429</v>
      </c>
      <c r="F47" s="2">
        <f t="shared" si="3"/>
        <v>6.264394645196308</v>
      </c>
    </row>
    <row r="48" spans="1:6" ht="12.75">
      <c r="A48" s="2">
        <v>61</v>
      </c>
      <c r="B48" s="2">
        <v>22.22222</v>
      </c>
      <c r="C48" s="2">
        <f t="shared" si="0"/>
        <v>1355.55542</v>
      </c>
      <c r="D48">
        <f t="shared" si="1"/>
        <v>9.5E-08</v>
      </c>
      <c r="E48">
        <f t="shared" si="2"/>
        <v>104284612.36847873</v>
      </c>
      <c r="F48" s="2">
        <f t="shared" si="3"/>
        <v>9.90703817500548</v>
      </c>
    </row>
    <row r="49" spans="1:6" ht="12.75">
      <c r="A49" s="2">
        <v>62</v>
      </c>
      <c r="B49" s="2">
        <v>22.22222</v>
      </c>
      <c r="C49" s="2">
        <f t="shared" si="0"/>
        <v>1377.77764</v>
      </c>
      <c r="D49">
        <f t="shared" si="1"/>
        <v>9.5E-08</v>
      </c>
      <c r="E49">
        <f t="shared" si="2"/>
        <v>108717280.10864742</v>
      </c>
      <c r="F49" s="2">
        <f t="shared" si="3"/>
        <v>10.328141610321506</v>
      </c>
    </row>
    <row r="50" spans="1:6" ht="12.75">
      <c r="A50" s="2">
        <v>63</v>
      </c>
      <c r="B50" s="2">
        <v>22.22222</v>
      </c>
      <c r="C50" s="2">
        <f t="shared" si="0"/>
        <v>1399.99986</v>
      </c>
      <c r="D50">
        <f t="shared" si="1"/>
        <v>9.5E-08</v>
      </c>
      <c r="E50">
        <f t="shared" si="2"/>
        <v>113262895.56228264</v>
      </c>
      <c r="F50" s="2">
        <f t="shared" si="3"/>
        <v>10.75997507841685</v>
      </c>
    </row>
    <row r="51" spans="1:6" ht="12.75">
      <c r="A51" s="2">
        <v>66</v>
      </c>
      <c r="B51" s="2">
        <v>22.22222</v>
      </c>
      <c r="C51" s="2">
        <f t="shared" si="0"/>
        <v>1466.66652</v>
      </c>
      <c r="D51">
        <f t="shared" si="1"/>
        <v>9.5E-08</v>
      </c>
      <c r="E51">
        <f t="shared" si="2"/>
        <v>127587558.9806527</v>
      </c>
      <c r="F51" s="2">
        <f t="shared" si="3"/>
        <v>12.120818103162007</v>
      </c>
    </row>
    <row r="52" spans="1:6" ht="12.75">
      <c r="A52" s="2">
        <v>65</v>
      </c>
      <c r="B52" s="2">
        <v>22.22222</v>
      </c>
      <c r="C52" s="2">
        <f t="shared" si="0"/>
        <v>1444.4443</v>
      </c>
      <c r="D52">
        <f t="shared" si="1"/>
        <v>9.5E-08</v>
      </c>
      <c r="E52">
        <f t="shared" si="2"/>
        <v>122697028.93325455</v>
      </c>
      <c r="F52" s="2">
        <f t="shared" si="3"/>
        <v>11.656217748659182</v>
      </c>
    </row>
    <row r="53" spans="1:6" ht="12.75">
      <c r="A53" s="2">
        <v>54</v>
      </c>
      <c r="B53" s="2">
        <v>22.22222</v>
      </c>
      <c r="C53" s="2">
        <f t="shared" si="0"/>
        <v>1199.99988</v>
      </c>
      <c r="D53">
        <f t="shared" si="1"/>
        <v>9.5E-08</v>
      </c>
      <c r="E53">
        <f t="shared" si="2"/>
        <v>76331514.3878823</v>
      </c>
      <c r="F53" s="2">
        <f t="shared" si="3"/>
        <v>7.251493866848819</v>
      </c>
    </row>
    <row r="54" spans="1:6" ht="12.75">
      <c r="A54" s="2">
        <v>68</v>
      </c>
      <c r="B54" s="2">
        <v>22.22222</v>
      </c>
      <c r="C54" s="2">
        <f t="shared" si="0"/>
        <v>1511.11096</v>
      </c>
      <c r="D54">
        <f t="shared" si="1"/>
        <v>9.5E-08</v>
      </c>
      <c r="E54">
        <f t="shared" si="2"/>
        <v>137720525.15469527</v>
      </c>
      <c r="F54" s="2">
        <f t="shared" si="3"/>
        <v>13.083449889696052</v>
      </c>
    </row>
    <row r="55" spans="1:6" ht="12.75">
      <c r="A55" s="2">
        <v>15</v>
      </c>
      <c r="B55" s="2">
        <v>22.22222</v>
      </c>
      <c r="C55" s="2">
        <f t="shared" si="0"/>
        <v>333.3333</v>
      </c>
      <c r="D55">
        <f t="shared" si="1"/>
        <v>9.5E-08</v>
      </c>
      <c r="E55">
        <f t="shared" si="2"/>
        <v>2874547.415723926</v>
      </c>
      <c r="F55" s="2">
        <f t="shared" si="3"/>
        <v>0.27308200449377296</v>
      </c>
    </row>
    <row r="56" spans="1:6" ht="12.75">
      <c r="A56" s="2">
        <v>65</v>
      </c>
      <c r="B56" s="2">
        <v>22.22222</v>
      </c>
      <c r="C56" s="2">
        <f t="shared" si="0"/>
        <v>1444.4443</v>
      </c>
      <c r="D56">
        <f t="shared" si="1"/>
        <v>9.5E-08</v>
      </c>
      <c r="E56">
        <f t="shared" si="2"/>
        <v>122697028.93325455</v>
      </c>
      <c r="F56" s="2">
        <f t="shared" si="3"/>
        <v>11.656217748659182</v>
      </c>
    </row>
    <row r="57" spans="1:6" ht="12.75">
      <c r="A57" s="2">
        <v>51</v>
      </c>
      <c r="B57" s="2">
        <v>22.22222</v>
      </c>
      <c r="C57" s="2">
        <f t="shared" si="0"/>
        <v>1133.33322</v>
      </c>
      <c r="D57">
        <f t="shared" si="1"/>
        <v>9.5E-08</v>
      </c>
      <c r="E57">
        <f t="shared" si="2"/>
        <v>65940996.26522429</v>
      </c>
      <c r="F57" s="2">
        <f t="shared" si="3"/>
        <v>6.264394645196308</v>
      </c>
    </row>
    <row r="58" spans="1:6" ht="12.75">
      <c r="A58" s="2">
        <v>71</v>
      </c>
      <c r="B58" s="2">
        <v>22.22222</v>
      </c>
      <c r="C58" s="2">
        <f t="shared" si="0"/>
        <v>1577.77762</v>
      </c>
      <c r="D58">
        <f t="shared" si="1"/>
        <v>9.5E-08</v>
      </c>
      <c r="E58">
        <f t="shared" si="2"/>
        <v>153814481.65494916</v>
      </c>
      <c r="F58" s="2">
        <f t="shared" si="3"/>
        <v>14.612375757220171</v>
      </c>
    </row>
    <row r="59" spans="1:6" ht="12.75">
      <c r="A59" s="2">
        <v>77</v>
      </c>
      <c r="B59" s="2">
        <v>22.22222</v>
      </c>
      <c r="C59" s="2">
        <f t="shared" si="0"/>
        <v>1711.11094</v>
      </c>
      <c r="D59">
        <f t="shared" si="1"/>
        <v>9.5E-08</v>
      </c>
      <c r="E59">
        <f t="shared" si="2"/>
        <v>189318088.1285691</v>
      </c>
      <c r="F59" s="2">
        <f t="shared" si="3"/>
        <v>17.985218372214064</v>
      </c>
    </row>
    <row r="60" spans="1:6" ht="12.75">
      <c r="A60" s="2">
        <v>68</v>
      </c>
      <c r="B60" s="2">
        <v>22.22222</v>
      </c>
      <c r="C60" s="2">
        <f t="shared" si="0"/>
        <v>1511.11096</v>
      </c>
      <c r="D60">
        <f t="shared" si="1"/>
        <v>9.5E-08</v>
      </c>
      <c r="E60">
        <f t="shared" si="2"/>
        <v>137720525.15469527</v>
      </c>
      <c r="F60" s="2">
        <f t="shared" si="3"/>
        <v>13.083449889696052</v>
      </c>
    </row>
    <row r="61" spans="1:6" ht="12.75">
      <c r="A61" s="2">
        <v>65</v>
      </c>
      <c r="B61" s="2">
        <v>22.22222</v>
      </c>
      <c r="C61" s="2">
        <f t="shared" si="0"/>
        <v>1444.4443</v>
      </c>
      <c r="D61">
        <f t="shared" si="1"/>
        <v>9.5E-08</v>
      </c>
      <c r="E61">
        <f t="shared" si="2"/>
        <v>122697028.93325455</v>
      </c>
      <c r="F61" s="2">
        <f t="shared" si="3"/>
        <v>11.656217748659182</v>
      </c>
    </row>
    <row r="62" spans="1:6" ht="12.75">
      <c r="A62" s="2">
        <v>35</v>
      </c>
      <c r="B62" s="2">
        <v>22.22222</v>
      </c>
      <c r="C62" s="2">
        <f t="shared" si="0"/>
        <v>777.7777</v>
      </c>
      <c r="D62">
        <f t="shared" si="1"/>
        <v>9.5E-08</v>
      </c>
      <c r="E62">
        <f t="shared" si="2"/>
        <v>25153014.842907567</v>
      </c>
      <c r="F62" s="2">
        <f t="shared" si="3"/>
        <v>2.389536410076219</v>
      </c>
    </row>
    <row r="63" spans="1:6" ht="12.75">
      <c r="A63" s="2">
        <v>74</v>
      </c>
      <c r="B63" s="2">
        <v>22.22222</v>
      </c>
      <c r="C63" s="2">
        <f t="shared" si="0"/>
        <v>1644.44428</v>
      </c>
      <c r="D63">
        <f t="shared" si="1"/>
        <v>9.5E-08</v>
      </c>
      <c r="E63">
        <f t="shared" si="2"/>
        <v>171005097.33254603</v>
      </c>
      <c r="F63" s="2">
        <f t="shared" si="3"/>
        <v>16.24548424659187</v>
      </c>
    </row>
    <row r="64" spans="1:6" ht="12.75">
      <c r="A64" s="2">
        <v>69</v>
      </c>
      <c r="B64" s="2">
        <v>22.22222</v>
      </c>
      <c r="C64" s="2">
        <f t="shared" si="0"/>
        <v>1533.33318</v>
      </c>
      <c r="D64">
        <f t="shared" si="1"/>
        <v>9.5E-08</v>
      </c>
      <c r="E64">
        <f t="shared" si="2"/>
        <v>142964933.25383905</v>
      </c>
      <c r="F64" s="2">
        <f t="shared" si="3"/>
        <v>13.58166865911471</v>
      </c>
    </row>
    <row r="65" spans="1:6" ht="12.75">
      <c r="A65" s="2">
        <v>70</v>
      </c>
      <c r="B65" s="2">
        <v>22.22222</v>
      </c>
      <c r="C65" s="2">
        <f t="shared" si="0"/>
        <v>1555.5554</v>
      </c>
      <c r="D65">
        <f t="shared" si="1"/>
        <v>9.5E-08</v>
      </c>
      <c r="E65">
        <f t="shared" si="2"/>
        <v>148329262.01985928</v>
      </c>
      <c r="F65" s="2">
        <f t="shared" si="3"/>
        <v>14.091279891886632</v>
      </c>
    </row>
    <row r="66" spans="1:6" ht="12.75">
      <c r="A66" s="2">
        <v>79</v>
      </c>
      <c r="B66" s="2">
        <v>22.22222</v>
      </c>
      <c r="C66" s="2">
        <f t="shared" si="0"/>
        <v>1755.55538</v>
      </c>
      <c r="D66">
        <f t="shared" si="1"/>
        <v>9.5E-08</v>
      </c>
      <c r="E66">
        <f t="shared" si="2"/>
        <v>202162782.8836864</v>
      </c>
      <c r="F66" s="2">
        <f t="shared" si="3"/>
        <v>19.205464373950207</v>
      </c>
    </row>
    <row r="67" spans="1:6" ht="12.75">
      <c r="A67" s="2">
        <v>65</v>
      </c>
      <c r="B67" s="2">
        <v>22.22222</v>
      </c>
      <c r="C67" s="2">
        <f t="shared" si="0"/>
        <v>1444.4443</v>
      </c>
      <c r="D67">
        <f t="shared" si="1"/>
        <v>9.5E-08</v>
      </c>
      <c r="E67">
        <f t="shared" si="2"/>
        <v>122697028.93325455</v>
      </c>
      <c r="F67" s="2">
        <f t="shared" si="3"/>
        <v>11.656217748659182</v>
      </c>
    </row>
    <row r="68" spans="1:6" ht="12.75">
      <c r="A68" s="2">
        <v>69</v>
      </c>
      <c r="B68" s="2">
        <v>22.22222</v>
      </c>
      <c r="C68" s="2">
        <f aca="true" t="shared" si="4" ref="C68:C125">A68*B68</f>
        <v>1533.33318</v>
      </c>
      <c r="D68">
        <f aca="true" t="shared" si="5" ref="D68:D125">9.5*POWER(10,-8)</f>
        <v>9.5E-08</v>
      </c>
      <c r="E68">
        <f aca="true" t="shared" si="6" ref="E68:E125">POWER(C68,2.56)</f>
        <v>142964933.25383905</v>
      </c>
      <c r="F68" s="2">
        <f aca="true" t="shared" si="7" ref="F68:F125">D68*E68</f>
        <v>13.58166865911471</v>
      </c>
    </row>
    <row r="69" spans="1:6" ht="12.75">
      <c r="A69" s="2">
        <v>64</v>
      </c>
      <c r="B69" s="2">
        <v>22.22222</v>
      </c>
      <c r="C69" s="2">
        <f t="shared" si="4"/>
        <v>1422.22208</v>
      </c>
      <c r="D69">
        <f t="shared" si="5"/>
        <v>9.5E-08</v>
      </c>
      <c r="E69">
        <f t="shared" si="6"/>
        <v>117922475.32923828</v>
      </c>
      <c r="F69" s="2">
        <f t="shared" si="7"/>
        <v>11.202635156277637</v>
      </c>
    </row>
    <row r="70" spans="1:6" ht="12.75">
      <c r="A70" s="2">
        <v>68</v>
      </c>
      <c r="B70" s="2">
        <v>22.22222</v>
      </c>
      <c r="C70" s="2">
        <f t="shared" si="4"/>
        <v>1511.11096</v>
      </c>
      <c r="D70">
        <f t="shared" si="5"/>
        <v>9.5E-08</v>
      </c>
      <c r="E70">
        <f t="shared" si="6"/>
        <v>137720525.15469527</v>
      </c>
      <c r="F70" s="2">
        <f t="shared" si="7"/>
        <v>13.083449889696052</v>
      </c>
    </row>
    <row r="71" spans="1:6" ht="12.75">
      <c r="A71" s="2">
        <v>68</v>
      </c>
      <c r="B71" s="2">
        <v>22.22222</v>
      </c>
      <c r="C71" s="2">
        <f t="shared" si="4"/>
        <v>1511.11096</v>
      </c>
      <c r="D71">
        <f t="shared" si="5"/>
        <v>9.5E-08</v>
      </c>
      <c r="E71">
        <f t="shared" si="6"/>
        <v>137720525.15469527</v>
      </c>
      <c r="F71" s="2">
        <f t="shared" si="7"/>
        <v>13.083449889696052</v>
      </c>
    </row>
    <row r="72" spans="1:6" ht="12.75">
      <c r="A72" s="2">
        <v>68</v>
      </c>
      <c r="B72" s="2">
        <v>22.22222</v>
      </c>
      <c r="C72" s="2">
        <f t="shared" si="4"/>
        <v>1511.11096</v>
      </c>
      <c r="D72">
        <f t="shared" si="5"/>
        <v>9.5E-08</v>
      </c>
      <c r="E72">
        <f t="shared" si="6"/>
        <v>137720525.15469527</v>
      </c>
      <c r="F72" s="2">
        <f t="shared" si="7"/>
        <v>13.083449889696052</v>
      </c>
    </row>
    <row r="73" spans="1:6" ht="12.75">
      <c r="A73" s="2">
        <v>61</v>
      </c>
      <c r="B73" s="2">
        <v>22.22222</v>
      </c>
      <c r="C73" s="2">
        <f t="shared" si="4"/>
        <v>1355.55542</v>
      </c>
      <c r="D73">
        <f t="shared" si="5"/>
        <v>9.5E-08</v>
      </c>
      <c r="E73">
        <f t="shared" si="6"/>
        <v>104284612.36847873</v>
      </c>
      <c r="F73" s="2">
        <f t="shared" si="7"/>
        <v>9.90703817500548</v>
      </c>
    </row>
    <row r="74" spans="1:6" ht="12.75">
      <c r="A74" s="2">
        <v>74</v>
      </c>
      <c r="B74" s="2">
        <v>22.22222</v>
      </c>
      <c r="C74" s="2">
        <f t="shared" si="4"/>
        <v>1644.44428</v>
      </c>
      <c r="D74">
        <f t="shared" si="5"/>
        <v>9.5E-08</v>
      </c>
      <c r="E74">
        <f t="shared" si="6"/>
        <v>171005097.33254603</v>
      </c>
      <c r="F74" s="2">
        <f t="shared" si="7"/>
        <v>16.24548424659187</v>
      </c>
    </row>
    <row r="75" spans="1:6" ht="12.75">
      <c r="A75" s="2">
        <v>85</v>
      </c>
      <c r="B75" s="2">
        <v>22.22222</v>
      </c>
      <c r="C75" s="2">
        <f t="shared" si="4"/>
        <v>1888.8887</v>
      </c>
      <c r="D75">
        <f t="shared" si="5"/>
        <v>9.5E-08</v>
      </c>
      <c r="E75">
        <f t="shared" si="6"/>
        <v>243830653.92234498</v>
      </c>
      <c r="F75" s="2">
        <f t="shared" si="7"/>
        <v>23.163912122622776</v>
      </c>
    </row>
    <row r="76" spans="1:6" ht="12.75">
      <c r="A76" s="2">
        <v>65</v>
      </c>
      <c r="B76" s="2">
        <v>22.22222</v>
      </c>
      <c r="C76" s="2">
        <f t="shared" si="4"/>
        <v>1444.4443</v>
      </c>
      <c r="D76">
        <f t="shared" si="5"/>
        <v>9.5E-08</v>
      </c>
      <c r="E76">
        <f t="shared" si="6"/>
        <v>122697028.93325455</v>
      </c>
      <c r="F76" s="2">
        <f t="shared" si="7"/>
        <v>11.656217748659182</v>
      </c>
    </row>
    <row r="77" spans="1:6" ht="12.75">
      <c r="A77" s="2">
        <v>79</v>
      </c>
      <c r="B77" s="2">
        <v>22.22222</v>
      </c>
      <c r="C77" s="2">
        <f t="shared" si="4"/>
        <v>1755.55538</v>
      </c>
      <c r="D77">
        <f t="shared" si="5"/>
        <v>9.5E-08</v>
      </c>
      <c r="E77">
        <f t="shared" si="6"/>
        <v>202162782.8836864</v>
      </c>
      <c r="F77" s="2">
        <f t="shared" si="7"/>
        <v>19.205464373950207</v>
      </c>
    </row>
    <row r="78" spans="1:6" ht="12.75">
      <c r="A78" s="2">
        <v>62</v>
      </c>
      <c r="B78" s="2">
        <v>22.22222</v>
      </c>
      <c r="C78" s="2">
        <f t="shared" si="4"/>
        <v>1377.77764</v>
      </c>
      <c r="D78">
        <f t="shared" si="5"/>
        <v>9.5E-08</v>
      </c>
      <c r="E78">
        <f t="shared" si="6"/>
        <v>108717280.10864742</v>
      </c>
      <c r="F78" s="2">
        <f t="shared" si="7"/>
        <v>10.328141610321506</v>
      </c>
    </row>
    <row r="79" spans="1:6" ht="12.75">
      <c r="A79" s="2">
        <v>50</v>
      </c>
      <c r="B79" s="2">
        <v>22.22222</v>
      </c>
      <c r="C79" s="2">
        <f t="shared" si="4"/>
        <v>1111.111</v>
      </c>
      <c r="D79">
        <f t="shared" si="5"/>
        <v>9.5E-08</v>
      </c>
      <c r="E79">
        <f t="shared" si="6"/>
        <v>62681454.370018855</v>
      </c>
      <c r="F79" s="2">
        <f t="shared" si="7"/>
        <v>5.954738165151792</v>
      </c>
    </row>
    <row r="80" spans="1:6" ht="12.75">
      <c r="A80" s="2">
        <v>58</v>
      </c>
      <c r="B80" s="2">
        <v>22.22222</v>
      </c>
      <c r="C80" s="2">
        <f t="shared" si="4"/>
        <v>1288.88876</v>
      </c>
      <c r="D80">
        <f t="shared" si="5"/>
        <v>9.5E-08</v>
      </c>
      <c r="E80">
        <f t="shared" si="6"/>
        <v>91654019.77751519</v>
      </c>
      <c r="F80" s="2">
        <f t="shared" si="7"/>
        <v>8.707131878863944</v>
      </c>
    </row>
    <row r="81" spans="1:6" ht="12.75">
      <c r="A81" s="2">
        <v>67</v>
      </c>
      <c r="B81" s="2">
        <v>22.22222</v>
      </c>
      <c r="C81" s="2">
        <f t="shared" si="4"/>
        <v>1488.88874</v>
      </c>
      <c r="D81">
        <f t="shared" si="5"/>
        <v>9.5E-08</v>
      </c>
      <c r="E81">
        <f t="shared" si="6"/>
        <v>132595061.31309146</v>
      </c>
      <c r="F81" s="2">
        <f t="shared" si="7"/>
        <v>12.596530824743688</v>
      </c>
    </row>
    <row r="82" spans="1:6" ht="12.75">
      <c r="A82" s="2">
        <v>67</v>
      </c>
      <c r="B82" s="2">
        <v>22.22222</v>
      </c>
      <c r="C82" s="2">
        <f t="shared" si="4"/>
        <v>1488.88874</v>
      </c>
      <c r="D82">
        <f t="shared" si="5"/>
        <v>9.5E-08</v>
      </c>
      <c r="E82">
        <f t="shared" si="6"/>
        <v>132595061.31309146</v>
      </c>
      <c r="F82" s="2">
        <f t="shared" si="7"/>
        <v>12.596530824743688</v>
      </c>
    </row>
    <row r="83" spans="1:6" ht="12.75">
      <c r="A83" s="2">
        <v>80</v>
      </c>
      <c r="B83" s="2">
        <v>22.22222</v>
      </c>
      <c r="C83" s="2">
        <f t="shared" si="4"/>
        <v>1777.7776</v>
      </c>
      <c r="D83">
        <f t="shared" si="5"/>
        <v>9.5E-08</v>
      </c>
      <c r="E83">
        <f t="shared" si="6"/>
        <v>208778715.0054263</v>
      </c>
      <c r="F83" s="2">
        <f t="shared" si="7"/>
        <v>19.833977925515498</v>
      </c>
    </row>
    <row r="84" spans="1:6" ht="12.75">
      <c r="A84" s="2">
        <v>60</v>
      </c>
      <c r="B84" s="2">
        <v>22.22222</v>
      </c>
      <c r="C84" s="2">
        <f t="shared" si="4"/>
        <v>1333.3332</v>
      </c>
      <c r="D84">
        <f t="shared" si="5"/>
        <v>9.5E-08</v>
      </c>
      <c r="E84">
        <f t="shared" si="6"/>
        <v>99963868.50084405</v>
      </c>
      <c r="F84" s="2">
        <f t="shared" si="7"/>
        <v>9.496567507580185</v>
      </c>
    </row>
    <row r="85" spans="1:6" ht="12.75">
      <c r="A85" s="2">
        <v>68</v>
      </c>
      <c r="B85" s="2">
        <v>22.22222</v>
      </c>
      <c r="C85" s="2">
        <f t="shared" si="4"/>
        <v>1511.11096</v>
      </c>
      <c r="D85">
        <f t="shared" si="5"/>
        <v>9.5E-08</v>
      </c>
      <c r="E85">
        <f t="shared" si="6"/>
        <v>137720525.15469527</v>
      </c>
      <c r="F85" s="2">
        <f t="shared" si="7"/>
        <v>13.083449889696052</v>
      </c>
    </row>
    <row r="86" spans="1:6" ht="12.75">
      <c r="A86" s="2">
        <v>66</v>
      </c>
      <c r="B86" s="2">
        <v>22.22222</v>
      </c>
      <c r="C86" s="2">
        <f t="shared" si="4"/>
        <v>1466.66652</v>
      </c>
      <c r="D86">
        <f t="shared" si="5"/>
        <v>9.5E-08</v>
      </c>
      <c r="E86">
        <f t="shared" si="6"/>
        <v>127587558.9806527</v>
      </c>
      <c r="F86" s="2">
        <f t="shared" si="7"/>
        <v>12.120818103162007</v>
      </c>
    </row>
    <row r="87" spans="1:6" ht="12.75">
      <c r="A87" s="2">
        <v>68</v>
      </c>
      <c r="B87" s="2">
        <v>22.22222</v>
      </c>
      <c r="C87" s="2">
        <f t="shared" si="4"/>
        <v>1511.11096</v>
      </c>
      <c r="D87">
        <f t="shared" si="5"/>
        <v>9.5E-08</v>
      </c>
      <c r="E87">
        <f t="shared" si="6"/>
        <v>137720525.15469527</v>
      </c>
      <c r="F87" s="2">
        <f t="shared" si="7"/>
        <v>13.083449889696052</v>
      </c>
    </row>
    <row r="88" spans="1:6" ht="12.75">
      <c r="A88" s="2">
        <v>63</v>
      </c>
      <c r="B88" s="2">
        <v>22.22222</v>
      </c>
      <c r="C88" s="2">
        <f t="shared" si="4"/>
        <v>1399.99986</v>
      </c>
      <c r="D88">
        <f t="shared" si="5"/>
        <v>9.5E-08</v>
      </c>
      <c r="E88">
        <f t="shared" si="6"/>
        <v>113262895.56228264</v>
      </c>
      <c r="F88" s="2">
        <f t="shared" si="7"/>
        <v>10.75997507841685</v>
      </c>
    </row>
    <row r="89" spans="1:6" ht="12.75">
      <c r="A89" s="2">
        <v>46</v>
      </c>
      <c r="B89" s="2">
        <v>22.22222</v>
      </c>
      <c r="C89" s="2">
        <f t="shared" si="4"/>
        <v>1022.22212</v>
      </c>
      <c r="D89">
        <f t="shared" si="5"/>
        <v>9.5E-08</v>
      </c>
      <c r="E89">
        <f t="shared" si="6"/>
        <v>50633261.459186986</v>
      </c>
      <c r="F89" s="2">
        <f t="shared" si="7"/>
        <v>4.810159838622764</v>
      </c>
    </row>
    <row r="90" spans="1:6" ht="12.75">
      <c r="A90" s="2">
        <v>59</v>
      </c>
      <c r="B90" s="2">
        <v>22.22222</v>
      </c>
      <c r="C90" s="2">
        <f t="shared" si="4"/>
        <v>1311.11098</v>
      </c>
      <c r="D90">
        <f t="shared" si="5"/>
        <v>9.5E-08</v>
      </c>
      <c r="E90">
        <f t="shared" si="6"/>
        <v>95754017.2521437</v>
      </c>
      <c r="F90" s="2">
        <f t="shared" si="7"/>
        <v>9.096631638953651</v>
      </c>
    </row>
    <row r="91" spans="1:6" ht="12.75">
      <c r="A91" s="2">
        <v>66</v>
      </c>
      <c r="B91" s="2">
        <v>22.22222</v>
      </c>
      <c r="C91" s="2">
        <f t="shared" si="4"/>
        <v>1466.66652</v>
      </c>
      <c r="D91">
        <f t="shared" si="5"/>
        <v>9.5E-08</v>
      </c>
      <c r="E91">
        <f t="shared" si="6"/>
        <v>127587558.9806527</v>
      </c>
      <c r="F91" s="2">
        <f t="shared" si="7"/>
        <v>12.120818103162007</v>
      </c>
    </row>
    <row r="92" spans="1:6" ht="12.75">
      <c r="A92" s="2">
        <v>71</v>
      </c>
      <c r="B92" s="2">
        <v>22.22222</v>
      </c>
      <c r="C92" s="2">
        <f t="shared" si="4"/>
        <v>1577.77762</v>
      </c>
      <c r="D92">
        <f t="shared" si="5"/>
        <v>9.5E-08</v>
      </c>
      <c r="E92">
        <f t="shared" si="6"/>
        <v>153814481.65494916</v>
      </c>
      <c r="F92" s="2">
        <f t="shared" si="7"/>
        <v>14.612375757220171</v>
      </c>
    </row>
    <row r="93" spans="1:6" ht="12.75">
      <c r="A93" s="2">
        <v>54</v>
      </c>
      <c r="B93" s="2">
        <v>22.22222</v>
      </c>
      <c r="C93" s="2">
        <f t="shared" si="4"/>
        <v>1199.99988</v>
      </c>
      <c r="D93">
        <f t="shared" si="5"/>
        <v>9.5E-08</v>
      </c>
      <c r="E93">
        <f t="shared" si="6"/>
        <v>76331514.3878823</v>
      </c>
      <c r="F93" s="2">
        <f t="shared" si="7"/>
        <v>7.251493866848819</v>
      </c>
    </row>
    <row r="94" spans="1:6" ht="12.75">
      <c r="A94" s="2">
        <v>73</v>
      </c>
      <c r="B94" s="2">
        <v>22.22222</v>
      </c>
      <c r="C94" s="2">
        <f t="shared" si="4"/>
        <v>1622.22206</v>
      </c>
      <c r="D94">
        <f t="shared" si="5"/>
        <v>9.5E-08</v>
      </c>
      <c r="E94">
        <f t="shared" si="6"/>
        <v>165151444.0648743</v>
      </c>
      <c r="F94" s="2">
        <f t="shared" si="7"/>
        <v>15.689387186163058</v>
      </c>
    </row>
    <row r="95" spans="1:6" ht="12.75">
      <c r="A95" s="2">
        <v>60</v>
      </c>
      <c r="B95" s="2">
        <v>22.22222</v>
      </c>
      <c r="C95" s="2">
        <f t="shared" si="4"/>
        <v>1333.3332</v>
      </c>
      <c r="D95">
        <f t="shared" si="5"/>
        <v>9.5E-08</v>
      </c>
      <c r="E95">
        <f t="shared" si="6"/>
        <v>99963868.50084405</v>
      </c>
      <c r="F95" s="2">
        <f t="shared" si="7"/>
        <v>9.496567507580185</v>
      </c>
    </row>
    <row r="96" spans="1:6" ht="12.75">
      <c r="A96" s="2">
        <v>65</v>
      </c>
      <c r="B96" s="2">
        <v>22.22222</v>
      </c>
      <c r="C96" s="2">
        <f t="shared" si="4"/>
        <v>1444.4443</v>
      </c>
      <c r="D96">
        <f t="shared" si="5"/>
        <v>9.5E-08</v>
      </c>
      <c r="E96">
        <f t="shared" si="6"/>
        <v>122697028.93325455</v>
      </c>
      <c r="F96" s="2">
        <f t="shared" si="7"/>
        <v>11.656217748659182</v>
      </c>
    </row>
    <row r="97" spans="1:6" ht="12.75">
      <c r="A97" s="2">
        <v>67</v>
      </c>
      <c r="B97" s="2">
        <v>22.22222</v>
      </c>
      <c r="C97" s="2">
        <f t="shared" si="4"/>
        <v>1488.88874</v>
      </c>
      <c r="D97">
        <f t="shared" si="5"/>
        <v>9.5E-08</v>
      </c>
      <c r="E97">
        <f t="shared" si="6"/>
        <v>132595061.31309146</v>
      </c>
      <c r="F97" s="2">
        <f t="shared" si="7"/>
        <v>12.596530824743688</v>
      </c>
    </row>
    <row r="98" spans="1:6" ht="12.75">
      <c r="A98" s="2">
        <v>63</v>
      </c>
      <c r="B98" s="2">
        <v>22.22222</v>
      </c>
      <c r="C98" s="2">
        <f t="shared" si="4"/>
        <v>1399.99986</v>
      </c>
      <c r="D98">
        <f t="shared" si="5"/>
        <v>9.5E-08</v>
      </c>
      <c r="E98">
        <f t="shared" si="6"/>
        <v>113262895.56228264</v>
      </c>
      <c r="F98" s="2">
        <f t="shared" si="7"/>
        <v>10.75997507841685</v>
      </c>
    </row>
    <row r="99" spans="1:6" ht="12.75">
      <c r="A99" s="2">
        <v>78</v>
      </c>
      <c r="B99" s="2">
        <v>22.22222</v>
      </c>
      <c r="C99" s="2">
        <f t="shared" si="4"/>
        <v>1733.33316</v>
      </c>
      <c r="D99">
        <f t="shared" si="5"/>
        <v>9.5E-08</v>
      </c>
      <c r="E99">
        <f t="shared" si="6"/>
        <v>195676213.786047</v>
      </c>
      <c r="F99" s="2">
        <f t="shared" si="7"/>
        <v>18.589240309674466</v>
      </c>
    </row>
    <row r="100" spans="1:6" ht="12.75">
      <c r="A100" s="2">
        <v>82</v>
      </c>
      <c r="B100" s="2">
        <v>22.22222</v>
      </c>
      <c r="C100" s="2">
        <f t="shared" si="4"/>
        <v>1822.22204</v>
      </c>
      <c r="D100">
        <f t="shared" si="5"/>
        <v>9.5E-08</v>
      </c>
      <c r="E100">
        <f t="shared" si="6"/>
        <v>222402321.20937085</v>
      </c>
      <c r="F100" s="2">
        <f t="shared" si="7"/>
        <v>21.12822051489023</v>
      </c>
    </row>
    <row r="101" spans="1:6" ht="12.75">
      <c r="A101" s="2">
        <v>71</v>
      </c>
      <c r="B101" s="2">
        <v>22.22222</v>
      </c>
      <c r="C101" s="2">
        <f t="shared" si="4"/>
        <v>1577.77762</v>
      </c>
      <c r="D101">
        <f t="shared" si="5"/>
        <v>9.5E-08</v>
      </c>
      <c r="E101">
        <f t="shared" si="6"/>
        <v>153814481.65494916</v>
      </c>
      <c r="F101" s="2">
        <f t="shared" si="7"/>
        <v>14.612375757220171</v>
      </c>
    </row>
    <row r="102" spans="1:6" ht="12.75">
      <c r="A102" s="2">
        <v>66</v>
      </c>
      <c r="B102" s="2">
        <v>22.22222</v>
      </c>
      <c r="C102" s="2">
        <f t="shared" si="4"/>
        <v>1466.66652</v>
      </c>
      <c r="D102">
        <f t="shared" si="5"/>
        <v>9.5E-08</v>
      </c>
      <c r="E102">
        <f t="shared" si="6"/>
        <v>127587558.9806527</v>
      </c>
      <c r="F102" s="2">
        <f t="shared" si="7"/>
        <v>12.120818103162007</v>
      </c>
    </row>
    <row r="103" spans="1:6" ht="12.75">
      <c r="A103" s="2">
        <v>63</v>
      </c>
      <c r="B103" s="2">
        <v>22.22222</v>
      </c>
      <c r="C103" s="2">
        <f t="shared" si="4"/>
        <v>1399.99986</v>
      </c>
      <c r="D103">
        <f t="shared" si="5"/>
        <v>9.5E-08</v>
      </c>
      <c r="E103">
        <f t="shared" si="6"/>
        <v>113262895.56228264</v>
      </c>
      <c r="F103" s="2">
        <f t="shared" si="7"/>
        <v>10.75997507841685</v>
      </c>
    </row>
    <row r="104" spans="1:6" ht="12.75">
      <c r="A104" s="2">
        <v>32</v>
      </c>
      <c r="B104" s="2">
        <v>22.22222</v>
      </c>
      <c r="C104" s="2">
        <f t="shared" si="4"/>
        <v>711.11104</v>
      </c>
      <c r="D104">
        <f t="shared" si="5"/>
        <v>9.5E-08</v>
      </c>
      <c r="E104">
        <f t="shared" si="6"/>
        <v>19996767.541873302</v>
      </c>
      <c r="F104" s="2">
        <f t="shared" si="7"/>
        <v>1.899692916477964</v>
      </c>
    </row>
    <row r="105" spans="1:6" ht="12.75">
      <c r="A105" s="2">
        <v>60</v>
      </c>
      <c r="B105" s="2">
        <v>22.22222</v>
      </c>
      <c r="C105" s="2">
        <f t="shared" si="4"/>
        <v>1333.3332</v>
      </c>
      <c r="D105">
        <f t="shared" si="5"/>
        <v>9.5E-08</v>
      </c>
      <c r="E105">
        <f t="shared" si="6"/>
        <v>99963868.50084405</v>
      </c>
      <c r="F105" s="2">
        <f t="shared" si="7"/>
        <v>9.496567507580185</v>
      </c>
    </row>
    <row r="106" spans="1:6" ht="12.75">
      <c r="A106" s="2">
        <v>67</v>
      </c>
      <c r="B106" s="2">
        <v>22.22222</v>
      </c>
      <c r="C106" s="2">
        <f t="shared" si="4"/>
        <v>1488.88874</v>
      </c>
      <c r="D106">
        <f t="shared" si="5"/>
        <v>9.5E-08</v>
      </c>
      <c r="E106">
        <f t="shared" si="6"/>
        <v>132595061.31309146</v>
      </c>
      <c r="F106" s="2">
        <f t="shared" si="7"/>
        <v>12.596530824743688</v>
      </c>
    </row>
    <row r="107" spans="1:6" ht="12.75">
      <c r="A107" s="2">
        <v>62</v>
      </c>
      <c r="B107" s="2">
        <v>22.22222</v>
      </c>
      <c r="C107" s="2">
        <f t="shared" si="4"/>
        <v>1377.77764</v>
      </c>
      <c r="D107">
        <f t="shared" si="5"/>
        <v>9.5E-08</v>
      </c>
      <c r="E107">
        <f t="shared" si="6"/>
        <v>108717280.10864742</v>
      </c>
      <c r="F107" s="2">
        <f t="shared" si="7"/>
        <v>10.328141610321506</v>
      </c>
    </row>
    <row r="108" spans="1:6" ht="12.75">
      <c r="A108" s="2">
        <v>69</v>
      </c>
      <c r="B108" s="2">
        <v>22.22222</v>
      </c>
      <c r="C108" s="2">
        <f t="shared" si="4"/>
        <v>1533.33318</v>
      </c>
      <c r="D108">
        <f t="shared" si="5"/>
        <v>9.5E-08</v>
      </c>
      <c r="E108">
        <f t="shared" si="6"/>
        <v>142964933.25383905</v>
      </c>
      <c r="F108" s="2">
        <f t="shared" si="7"/>
        <v>13.58166865911471</v>
      </c>
    </row>
    <row r="109" spans="1:6" ht="12.75">
      <c r="A109" s="2">
        <v>50</v>
      </c>
      <c r="B109" s="2">
        <v>22.22222</v>
      </c>
      <c r="C109" s="2">
        <f t="shared" si="4"/>
        <v>1111.111</v>
      </c>
      <c r="D109">
        <f t="shared" si="5"/>
        <v>9.5E-08</v>
      </c>
      <c r="E109">
        <f t="shared" si="6"/>
        <v>62681454.370018855</v>
      </c>
      <c r="F109" s="2">
        <f t="shared" si="7"/>
        <v>5.954738165151792</v>
      </c>
    </row>
    <row r="110" spans="1:6" ht="12.75">
      <c r="A110" s="2">
        <v>64</v>
      </c>
      <c r="B110" s="2">
        <v>22.22222</v>
      </c>
      <c r="C110" s="2">
        <f t="shared" si="4"/>
        <v>1422.22208</v>
      </c>
      <c r="D110">
        <f t="shared" si="5"/>
        <v>9.5E-08</v>
      </c>
      <c r="E110">
        <f t="shared" si="6"/>
        <v>117922475.32923828</v>
      </c>
      <c r="F110" s="2">
        <f t="shared" si="7"/>
        <v>11.202635156277637</v>
      </c>
    </row>
    <row r="111" spans="1:6" ht="12.75">
      <c r="A111" s="2">
        <v>65</v>
      </c>
      <c r="B111" s="2">
        <v>22.22222</v>
      </c>
      <c r="C111" s="2">
        <f t="shared" si="4"/>
        <v>1444.4443</v>
      </c>
      <c r="D111">
        <f t="shared" si="5"/>
        <v>9.5E-08</v>
      </c>
      <c r="E111">
        <f t="shared" si="6"/>
        <v>122697028.93325455</v>
      </c>
      <c r="F111" s="2">
        <f t="shared" si="7"/>
        <v>11.656217748659182</v>
      </c>
    </row>
    <row r="112" spans="1:6" ht="12.75">
      <c r="A112" s="2">
        <v>53</v>
      </c>
      <c r="B112" s="2">
        <v>22.22222</v>
      </c>
      <c r="C112" s="2">
        <f t="shared" si="4"/>
        <v>1177.77766</v>
      </c>
      <c r="D112">
        <f t="shared" si="5"/>
        <v>9.5E-08</v>
      </c>
      <c r="E112">
        <f t="shared" si="6"/>
        <v>72764923.94214037</v>
      </c>
      <c r="F112" s="2">
        <f t="shared" si="7"/>
        <v>6.912667774503335</v>
      </c>
    </row>
    <row r="113" spans="1:6" ht="12.75">
      <c r="A113" s="2">
        <v>30</v>
      </c>
      <c r="B113" s="2">
        <v>22.22222</v>
      </c>
      <c r="C113" s="2">
        <f t="shared" si="4"/>
        <v>666.6666</v>
      </c>
      <c r="D113">
        <f t="shared" si="5"/>
        <v>9.5E-08</v>
      </c>
      <c r="E113">
        <f t="shared" si="6"/>
        <v>16951427.074581865</v>
      </c>
      <c r="F113" s="2">
        <f t="shared" si="7"/>
        <v>1.6103855720852773</v>
      </c>
    </row>
    <row r="114" spans="1:6" ht="12.75">
      <c r="A114" s="2">
        <v>80</v>
      </c>
      <c r="B114" s="2">
        <v>22.22222</v>
      </c>
      <c r="C114" s="2">
        <f t="shared" si="4"/>
        <v>1777.7776</v>
      </c>
      <c r="D114">
        <f t="shared" si="5"/>
        <v>9.5E-08</v>
      </c>
      <c r="E114">
        <f t="shared" si="6"/>
        <v>208778715.0054263</v>
      </c>
      <c r="F114" s="2">
        <f t="shared" si="7"/>
        <v>19.833977925515498</v>
      </c>
    </row>
    <row r="115" spans="1:6" ht="12.75">
      <c r="A115" s="2">
        <v>71</v>
      </c>
      <c r="B115" s="2">
        <v>22.22222</v>
      </c>
      <c r="C115" s="2">
        <f t="shared" si="4"/>
        <v>1577.77762</v>
      </c>
      <c r="D115">
        <f t="shared" si="5"/>
        <v>9.5E-08</v>
      </c>
      <c r="E115">
        <f t="shared" si="6"/>
        <v>153814481.65494916</v>
      </c>
      <c r="F115" s="2">
        <f t="shared" si="7"/>
        <v>14.612375757220171</v>
      </c>
    </row>
    <row r="116" spans="1:6" ht="12.75">
      <c r="A116" s="2">
        <v>67</v>
      </c>
      <c r="B116" s="2">
        <v>22.22222</v>
      </c>
      <c r="C116" s="2">
        <f t="shared" si="4"/>
        <v>1488.88874</v>
      </c>
      <c r="D116">
        <f t="shared" si="5"/>
        <v>9.5E-08</v>
      </c>
      <c r="E116">
        <f t="shared" si="6"/>
        <v>132595061.31309146</v>
      </c>
      <c r="F116" s="2">
        <f t="shared" si="7"/>
        <v>12.596530824743688</v>
      </c>
    </row>
    <row r="117" spans="1:6" ht="12.75">
      <c r="A117" s="2">
        <v>62</v>
      </c>
      <c r="B117" s="2">
        <v>22.22222</v>
      </c>
      <c r="C117" s="2">
        <f t="shared" si="4"/>
        <v>1377.77764</v>
      </c>
      <c r="D117">
        <f t="shared" si="5"/>
        <v>9.5E-08</v>
      </c>
      <c r="E117">
        <f t="shared" si="6"/>
        <v>108717280.10864742</v>
      </c>
      <c r="F117" s="2">
        <f t="shared" si="7"/>
        <v>10.328141610321506</v>
      </c>
    </row>
    <row r="118" spans="1:6" ht="12.75">
      <c r="A118" s="2">
        <v>72</v>
      </c>
      <c r="B118" s="2">
        <v>22.22222</v>
      </c>
      <c r="C118" s="2">
        <f t="shared" si="4"/>
        <v>1599.99984</v>
      </c>
      <c r="D118">
        <f t="shared" si="5"/>
        <v>9.5E-08</v>
      </c>
      <c r="E118">
        <f t="shared" si="6"/>
        <v>159421556.28146502</v>
      </c>
      <c r="F118" s="2">
        <f t="shared" si="7"/>
        <v>15.145047846739178</v>
      </c>
    </row>
    <row r="119" spans="1:6" ht="12.75">
      <c r="A119" s="2">
        <v>78</v>
      </c>
      <c r="B119" s="2">
        <v>22.22222</v>
      </c>
      <c r="C119" s="2">
        <f t="shared" si="4"/>
        <v>1733.33316</v>
      </c>
      <c r="D119">
        <f t="shared" si="5"/>
        <v>9.5E-08</v>
      </c>
      <c r="E119">
        <f t="shared" si="6"/>
        <v>195676213.786047</v>
      </c>
      <c r="F119" s="2">
        <f t="shared" si="7"/>
        <v>18.589240309674466</v>
      </c>
    </row>
    <row r="120" spans="1:6" ht="12.75">
      <c r="A120" s="2">
        <v>33</v>
      </c>
      <c r="B120" s="2">
        <v>22.22222</v>
      </c>
      <c r="C120" s="2">
        <f t="shared" si="4"/>
        <v>733.33326</v>
      </c>
      <c r="D120">
        <f t="shared" si="5"/>
        <v>9.5E-08</v>
      </c>
      <c r="E120">
        <f t="shared" si="6"/>
        <v>21635729.330204796</v>
      </c>
      <c r="F120" s="2">
        <f t="shared" si="7"/>
        <v>2.055394286369456</v>
      </c>
    </row>
    <row r="121" spans="1:6" ht="12.75">
      <c r="A121" s="2">
        <v>65</v>
      </c>
      <c r="B121" s="2">
        <v>22.22222</v>
      </c>
      <c r="C121" s="2">
        <f t="shared" si="4"/>
        <v>1444.4443</v>
      </c>
      <c r="D121">
        <f t="shared" si="5"/>
        <v>9.5E-08</v>
      </c>
      <c r="E121">
        <f t="shared" si="6"/>
        <v>122697028.93325455</v>
      </c>
      <c r="F121" s="2">
        <f t="shared" si="7"/>
        <v>11.656217748659182</v>
      </c>
    </row>
    <row r="122" spans="1:6" ht="12.75">
      <c r="A122" s="2">
        <v>64</v>
      </c>
      <c r="B122" s="2">
        <v>22.22222</v>
      </c>
      <c r="C122" s="2">
        <f t="shared" si="4"/>
        <v>1422.22208</v>
      </c>
      <c r="D122">
        <f t="shared" si="5"/>
        <v>9.5E-08</v>
      </c>
      <c r="E122">
        <f t="shared" si="6"/>
        <v>117922475.32923828</v>
      </c>
      <c r="F122" s="2">
        <f t="shared" si="7"/>
        <v>11.202635156277637</v>
      </c>
    </row>
    <row r="123" spans="1:6" ht="12.75">
      <c r="A123" s="2">
        <v>59</v>
      </c>
      <c r="B123" s="2">
        <v>22.22222</v>
      </c>
      <c r="C123" s="2">
        <f t="shared" si="4"/>
        <v>1311.11098</v>
      </c>
      <c r="D123">
        <f t="shared" si="5"/>
        <v>9.5E-08</v>
      </c>
      <c r="E123">
        <f t="shared" si="6"/>
        <v>95754017.2521437</v>
      </c>
      <c r="F123" s="2">
        <f t="shared" si="7"/>
        <v>9.096631638953651</v>
      </c>
    </row>
    <row r="124" spans="1:6" ht="12.75">
      <c r="A124" s="2">
        <v>68</v>
      </c>
      <c r="B124" s="2">
        <v>22.22222</v>
      </c>
      <c r="C124" s="2">
        <f t="shared" si="4"/>
        <v>1511.11096</v>
      </c>
      <c r="D124">
        <f t="shared" si="5"/>
        <v>9.5E-08</v>
      </c>
      <c r="E124">
        <f t="shared" si="6"/>
        <v>137720525.15469527</v>
      </c>
      <c r="F124" s="2">
        <f t="shared" si="7"/>
        <v>13.083449889696052</v>
      </c>
    </row>
    <row r="125" spans="1:6" ht="12.75">
      <c r="A125" s="2">
        <v>68</v>
      </c>
      <c r="B125" s="2">
        <v>22.22222</v>
      </c>
      <c r="C125" s="2">
        <f t="shared" si="4"/>
        <v>1511.11096</v>
      </c>
      <c r="D125">
        <f t="shared" si="5"/>
        <v>9.5E-08</v>
      </c>
      <c r="E125">
        <f t="shared" si="6"/>
        <v>137720525.15469527</v>
      </c>
      <c r="F125" s="2">
        <f t="shared" si="7"/>
        <v>13.083449889696052</v>
      </c>
    </row>
    <row r="126" spans="1:6" ht="12.75">
      <c r="A126" s="3" t="s">
        <v>9</v>
      </c>
      <c r="B126" s="2">
        <f>MIN(C4:C125)</f>
        <v>333.3333</v>
      </c>
      <c r="C126" t="s">
        <v>8</v>
      </c>
      <c r="D126">
        <f>COUNT(D4:D125)</f>
        <v>122</v>
      </c>
      <c r="E126" s="10" t="s">
        <v>77</v>
      </c>
      <c r="F126" s="2">
        <f>AVERAGE(F4:F125)</f>
        <v>11.224601972770362</v>
      </c>
    </row>
    <row r="127" spans="1:4" ht="12.75">
      <c r="A127" s="3" t="s">
        <v>11</v>
      </c>
      <c r="B127" s="2">
        <f>MAX(C4:C125)</f>
        <v>1888.8887</v>
      </c>
      <c r="C127" t="s">
        <v>10</v>
      </c>
      <c r="D127">
        <f>AVERAGE(C4:C125)</f>
        <v>1391.4388408196724</v>
      </c>
    </row>
    <row r="128" spans="2:4" ht="12.75">
      <c r="B128" s="2"/>
      <c r="C128" t="s">
        <v>12</v>
      </c>
      <c r="D128">
        <f>MEDIAN(C4:C125)</f>
        <v>1444.4443</v>
      </c>
    </row>
    <row r="129" spans="1:4" ht="12.75">
      <c r="A129" s="2"/>
      <c r="B129" s="2"/>
      <c r="C129" t="s">
        <v>13</v>
      </c>
      <c r="D129">
        <f>STDEV(C4:C125)</f>
        <v>247.62840364914848</v>
      </c>
    </row>
    <row r="130" spans="1:2" ht="12.75">
      <c r="A130" s="2"/>
      <c r="B130" s="2"/>
    </row>
    <row r="131" spans="1:5" ht="12.75">
      <c r="A131" t="s">
        <v>0</v>
      </c>
      <c r="B131" t="s">
        <v>1</v>
      </c>
      <c r="C131" s="1">
        <v>38545</v>
      </c>
      <c r="E131" t="s">
        <v>14</v>
      </c>
    </row>
    <row r="132" ht="12.75">
      <c r="C132" s="1"/>
    </row>
    <row r="133" spans="1:4" ht="12.75">
      <c r="A133" t="s">
        <v>80</v>
      </c>
      <c r="D133" s="10" t="s">
        <v>116</v>
      </c>
    </row>
    <row r="134" spans="1:5" ht="12.75">
      <c r="A134" t="s">
        <v>82</v>
      </c>
      <c r="B134" t="s">
        <v>16</v>
      </c>
      <c r="D134">
        <v>122</v>
      </c>
      <c r="E134" t="s">
        <v>83</v>
      </c>
    </row>
    <row r="135" spans="2:5" ht="12.75">
      <c r="B135" t="s">
        <v>40</v>
      </c>
      <c r="D135">
        <v>4</v>
      </c>
      <c r="E135" t="s">
        <v>83</v>
      </c>
    </row>
    <row r="137" spans="1:3" ht="12.75">
      <c r="A137" t="s">
        <v>84</v>
      </c>
      <c r="C137" s="10" t="s">
        <v>117</v>
      </c>
    </row>
    <row r="138" spans="1:3" ht="12.75">
      <c r="A138" t="s">
        <v>86</v>
      </c>
      <c r="C138" s="10" t="s">
        <v>118</v>
      </c>
    </row>
    <row r="140" spans="1:4" ht="12.75">
      <c r="A140" s="10" t="s">
        <v>119</v>
      </c>
      <c r="C140" s="10">
        <f>12475*58.654/100</f>
        <v>7317.0865</v>
      </c>
      <c r="D140" t="s">
        <v>90</v>
      </c>
    </row>
    <row r="142" ht="12.75">
      <c r="A142" t="s">
        <v>91</v>
      </c>
    </row>
    <row r="143" ht="12.75">
      <c r="A143" s="10" t="s">
        <v>120</v>
      </c>
    </row>
    <row r="144" spans="3:4" ht="12.75">
      <c r="C144" s="10">
        <f>11.2246*7317.0865</f>
        <v>82131.3691279</v>
      </c>
      <c r="D144" t="s">
        <v>93</v>
      </c>
    </row>
    <row r="145" ht="12.75">
      <c r="A145" t="s">
        <v>94</v>
      </c>
    </row>
    <row r="146" spans="1:4" ht="15">
      <c r="A146" s="10" t="s">
        <v>121</v>
      </c>
      <c r="C146" s="11" t="s">
        <v>96</v>
      </c>
      <c r="D146" s="11"/>
    </row>
    <row r="147" spans="1:4" ht="18">
      <c r="A147" s="10">
        <f>82131.3691/1082.7</f>
        <v>75.85791918352267</v>
      </c>
      <c r="C147" s="11" t="s">
        <v>122</v>
      </c>
      <c r="D147" s="11"/>
    </row>
    <row r="152" spans="5:6" ht="12.75">
      <c r="E152" s="2"/>
      <c r="F152" s="2"/>
    </row>
    <row r="153" spans="1:6" ht="12.75">
      <c r="A153" s="6" t="s">
        <v>0</v>
      </c>
      <c r="B153" s="7">
        <v>38534</v>
      </c>
      <c r="C153" s="6" t="s">
        <v>14</v>
      </c>
      <c r="D153" s="2"/>
      <c r="F153" s="2"/>
    </row>
    <row r="154" spans="1:6" ht="12.75">
      <c r="A154" s="5"/>
      <c r="E154" s="2"/>
      <c r="F154" s="2"/>
    </row>
    <row r="155" spans="1:6" ht="12.75">
      <c r="A155" s="3" t="s">
        <v>27</v>
      </c>
      <c r="B155" s="4">
        <v>5</v>
      </c>
      <c r="C155" s="2">
        <v>100</v>
      </c>
      <c r="D155" s="3">
        <v>208</v>
      </c>
      <c r="E155">
        <f aca="true" t="shared" si="8" ref="E155:E162">B155*C155/D155</f>
        <v>2.4038461538461537</v>
      </c>
      <c r="F155">
        <v>2.4</v>
      </c>
    </row>
    <row r="156" spans="1:6" ht="12.75">
      <c r="A156" s="3" t="s">
        <v>26</v>
      </c>
      <c r="B156" s="4">
        <v>1</v>
      </c>
      <c r="C156" s="2">
        <v>100</v>
      </c>
      <c r="D156" s="3">
        <v>208</v>
      </c>
      <c r="E156">
        <f t="shared" si="8"/>
        <v>0.4807692307692308</v>
      </c>
      <c r="F156">
        <v>0.5</v>
      </c>
    </row>
    <row r="157" spans="1:6" ht="12.75">
      <c r="A157" s="3" t="s">
        <v>28</v>
      </c>
      <c r="B157" s="4">
        <v>32</v>
      </c>
      <c r="C157" s="2">
        <v>100</v>
      </c>
      <c r="D157" s="3">
        <v>208</v>
      </c>
      <c r="E157">
        <f t="shared" si="8"/>
        <v>15.384615384615385</v>
      </c>
      <c r="F157">
        <v>15.4</v>
      </c>
    </row>
    <row r="158" spans="1:6" ht="12.75">
      <c r="A158" s="3" t="s">
        <v>16</v>
      </c>
      <c r="B158" s="4">
        <v>122</v>
      </c>
      <c r="C158" s="2">
        <v>100</v>
      </c>
      <c r="D158" s="3">
        <v>208</v>
      </c>
      <c r="E158">
        <f t="shared" si="8"/>
        <v>58.65384615384615</v>
      </c>
      <c r="F158">
        <v>58.65</v>
      </c>
    </row>
    <row r="159" spans="1:6" ht="12.75">
      <c r="A159" s="3" t="s">
        <v>40</v>
      </c>
      <c r="B159" s="4">
        <v>4</v>
      </c>
      <c r="C159" s="2">
        <v>100</v>
      </c>
      <c r="D159" s="3">
        <v>208</v>
      </c>
      <c r="E159">
        <f t="shared" si="8"/>
        <v>1.9230769230769231</v>
      </c>
      <c r="F159">
        <v>1.9</v>
      </c>
    </row>
    <row r="160" spans="1:6" ht="12.75">
      <c r="A160" s="3" t="s">
        <v>41</v>
      </c>
      <c r="B160" s="4">
        <v>20</v>
      </c>
      <c r="C160" s="2">
        <v>100</v>
      </c>
      <c r="D160" s="3">
        <v>208</v>
      </c>
      <c r="E160">
        <f t="shared" si="8"/>
        <v>9.615384615384615</v>
      </c>
      <c r="F160">
        <v>9.6</v>
      </c>
    </row>
    <row r="161" spans="1:6" ht="12.75">
      <c r="A161" s="3" t="s">
        <v>22</v>
      </c>
      <c r="B161" s="4">
        <v>23</v>
      </c>
      <c r="C161" s="2">
        <v>100</v>
      </c>
      <c r="D161" s="3">
        <v>208</v>
      </c>
      <c r="E161">
        <f t="shared" si="8"/>
        <v>11.057692307692308</v>
      </c>
      <c r="F161">
        <v>11.05</v>
      </c>
    </row>
    <row r="162" spans="1:6" ht="12.75">
      <c r="A162" s="3" t="s">
        <v>42</v>
      </c>
      <c r="B162" s="4">
        <v>1</v>
      </c>
      <c r="C162" s="2">
        <v>100</v>
      </c>
      <c r="D162" s="3">
        <v>208</v>
      </c>
      <c r="E162">
        <f t="shared" si="8"/>
        <v>0.4807692307692308</v>
      </c>
      <c r="F162">
        <v>0.5</v>
      </c>
    </row>
    <row r="163" spans="1:6" ht="12.75">
      <c r="A163" s="3"/>
      <c r="B163" s="2">
        <f>SUM(B155:B162)</f>
        <v>208</v>
      </c>
      <c r="C163" s="4"/>
      <c r="D163" s="2"/>
      <c r="E163" s="2">
        <f>SUM(E155:E162)</f>
        <v>99.99999999999999</v>
      </c>
      <c r="F163">
        <f>SUM(F155:F162)</f>
        <v>100</v>
      </c>
    </row>
    <row r="164" spans="5:6" ht="12.75">
      <c r="E164" s="2"/>
      <c r="F164" s="2"/>
    </row>
    <row r="165" spans="5:6" ht="12.75">
      <c r="E165" s="2"/>
      <c r="F165" s="2"/>
    </row>
    <row r="166" spans="1:6" ht="12.75">
      <c r="A166" s="5" t="s">
        <v>47</v>
      </c>
      <c r="E166" s="2"/>
      <c r="F166" s="2"/>
    </row>
    <row r="167" spans="5:6" ht="12.75">
      <c r="E167" s="2"/>
      <c r="F167" s="2"/>
    </row>
    <row r="168" spans="1:6" ht="12.75">
      <c r="A168">
        <v>154</v>
      </c>
      <c r="E168" s="2"/>
      <c r="F168" s="2"/>
    </row>
    <row r="169" spans="1:6" ht="12.75">
      <c r="A169">
        <v>111</v>
      </c>
      <c r="E169" s="2"/>
      <c r="F169" s="2"/>
    </row>
    <row r="170" spans="1:6" ht="12.75">
      <c r="A170">
        <v>102</v>
      </c>
      <c r="E170" s="2"/>
      <c r="F170" s="2"/>
    </row>
    <row r="171" spans="1:6" ht="12.75">
      <c r="A171">
        <v>132</v>
      </c>
      <c r="E171" s="2"/>
      <c r="F171" s="2"/>
    </row>
    <row r="172" spans="1:6" ht="12.75">
      <c r="A172">
        <f>SUM(A168:A171)</f>
        <v>499</v>
      </c>
      <c r="B172" s="2">
        <v>4</v>
      </c>
      <c r="C172" s="2">
        <f>A172/B172</f>
        <v>124.75</v>
      </c>
      <c r="D172" t="s">
        <v>43</v>
      </c>
      <c r="E172" s="2" t="s">
        <v>44</v>
      </c>
      <c r="F172" s="3" t="s">
        <v>48</v>
      </c>
    </row>
    <row r="173" spans="5:6" ht="12.75">
      <c r="E173" s="2"/>
      <c r="F173" s="2" t="s">
        <v>46</v>
      </c>
    </row>
    <row r="174" spans="3:6" ht="12.75">
      <c r="C174">
        <f>C172*100</f>
        <v>12475</v>
      </c>
      <c r="E174" s="2"/>
      <c r="F174" s="2"/>
    </row>
    <row r="175" spans="5:6" ht="12.75">
      <c r="E175" s="2"/>
      <c r="F175" s="2"/>
    </row>
    <row r="176" spans="5:6" ht="12.75">
      <c r="E176" s="2"/>
      <c r="F176" s="2"/>
    </row>
    <row r="177" spans="5:6" ht="12.75">
      <c r="E177" s="2"/>
      <c r="F177" s="2"/>
    </row>
    <row r="178" spans="1:6" ht="12.75">
      <c r="A178">
        <v>11.75</v>
      </c>
      <c r="C178">
        <v>10.48</v>
      </c>
      <c r="E178" s="2"/>
      <c r="F178" s="2"/>
    </row>
    <row r="179" spans="1:6" ht="12.75">
      <c r="A179">
        <v>11.71</v>
      </c>
      <c r="C179">
        <v>10.03</v>
      </c>
      <c r="E179" s="2"/>
      <c r="F179" s="2"/>
    </row>
    <row r="180" spans="1:6" ht="12.75">
      <c r="A180">
        <v>11.26</v>
      </c>
      <c r="C180">
        <v>9.98</v>
      </c>
      <c r="E180" s="2"/>
      <c r="F180" s="2"/>
    </row>
    <row r="181" spans="1:6" ht="12.75">
      <c r="A181">
        <f>SUM(A178:A180)</f>
        <v>34.72</v>
      </c>
      <c r="B181">
        <f>A181/3</f>
        <v>11.573333333333332</v>
      </c>
      <c r="C181">
        <f>SUM(C178:C180)</f>
        <v>30.49</v>
      </c>
      <c r="D181">
        <f>C181/3</f>
        <v>10.163333333333332</v>
      </c>
      <c r="E181" s="2"/>
      <c r="F181" s="2"/>
    </row>
    <row r="182" spans="5:6" ht="12.75">
      <c r="E182" s="2"/>
      <c r="F182" s="2"/>
    </row>
    <row r="183" spans="1:4" ht="12.75">
      <c r="A183" t="s">
        <v>54</v>
      </c>
      <c r="D183" t="s">
        <v>55</v>
      </c>
    </row>
    <row r="184" spans="2:7" ht="12.75">
      <c r="B184">
        <f>10*300/11.573</f>
        <v>259.2240559923961</v>
      </c>
      <c r="E184">
        <f>10*300/10.633</f>
        <v>282.14050597197405</v>
      </c>
      <c r="G184">
        <v>518.4</v>
      </c>
    </row>
    <row r="185" spans="1:7" ht="12.75">
      <c r="A185" t="s">
        <v>50</v>
      </c>
      <c r="B185">
        <f>B184*2</f>
        <v>518.4481119847921</v>
      </c>
      <c r="C185" t="s">
        <v>52</v>
      </c>
      <c r="D185" t="s">
        <v>50</v>
      </c>
      <c r="E185">
        <f>E184*2</f>
        <v>564.2810119439481</v>
      </c>
      <c r="F185" t="s">
        <v>53</v>
      </c>
      <c r="G185">
        <v>564.3</v>
      </c>
    </row>
    <row r="186" spans="5:7" ht="12.75">
      <c r="E186" s="2"/>
      <c r="F186" s="2"/>
      <c r="G186">
        <f>SUM(G184:G185)</f>
        <v>1082.6999999999998</v>
      </c>
    </row>
    <row r="187" spans="1:6" ht="12.75">
      <c r="A187" t="s">
        <v>56</v>
      </c>
      <c r="C187">
        <v>1082.7</v>
      </c>
      <c r="D187" t="s">
        <v>59</v>
      </c>
      <c r="E187" s="2"/>
      <c r="F187" s="2"/>
    </row>
    <row r="188" spans="5:6" ht="12.75">
      <c r="E188" s="2"/>
      <c r="F188" s="2"/>
    </row>
    <row r="189" spans="5:6" ht="12.75">
      <c r="E189" s="2"/>
      <c r="F189" s="2"/>
    </row>
    <row r="190" spans="1:6" ht="12.75">
      <c r="A190" t="s">
        <v>60</v>
      </c>
      <c r="B190" t="s">
        <v>59</v>
      </c>
      <c r="C190" t="s">
        <v>61</v>
      </c>
      <c r="E190" s="2"/>
      <c r="F190" s="2"/>
    </row>
    <row r="191" spans="1:6" ht="12.75">
      <c r="A191">
        <v>12475</v>
      </c>
      <c r="B191">
        <v>1083</v>
      </c>
      <c r="C191">
        <f>A191/B191</f>
        <v>11.51892890120037</v>
      </c>
      <c r="F191" s="2"/>
    </row>
    <row r="192" spans="3:6" ht="12.75">
      <c r="C192">
        <v>17.7</v>
      </c>
      <c r="F192" s="2"/>
    </row>
    <row r="193" spans="1:6" ht="12.75">
      <c r="A193">
        <v>12475</v>
      </c>
      <c r="B193">
        <v>1082.7</v>
      </c>
      <c r="C193">
        <f>A193/B193</f>
        <v>11.522120624365012</v>
      </c>
      <c r="F193" s="2"/>
    </row>
    <row r="194" ht="12.75">
      <c r="F194" s="2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="75" zoomScaleNormal="75" zoomScalePageLayoutView="0" workbookViewId="0" topLeftCell="A1">
      <selection activeCell="A152" sqref="A152:H21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s="1">
        <v>38545</v>
      </c>
      <c r="E1" t="s">
        <v>2</v>
      </c>
    </row>
    <row r="2" spans="1:5" ht="12.75">
      <c r="A2" t="s">
        <v>3</v>
      </c>
      <c r="C2" t="s">
        <v>4</v>
      </c>
      <c r="D2" t="s">
        <v>5</v>
      </c>
      <c r="E2" t="s">
        <v>6</v>
      </c>
    </row>
    <row r="3" ht="12.75">
      <c r="G3" t="s">
        <v>7</v>
      </c>
    </row>
    <row r="4" spans="1:7" ht="12.75">
      <c r="A4" s="2">
        <v>63</v>
      </c>
      <c r="B4" s="2">
        <v>22.22222</v>
      </c>
      <c r="C4" s="2">
        <f aca="true" t="shared" si="0" ref="C4:C49">A4*B4</f>
        <v>1399.99986</v>
      </c>
      <c r="D4" s="2"/>
      <c r="E4" s="2">
        <v>27</v>
      </c>
      <c r="F4" s="2">
        <v>22.22222</v>
      </c>
      <c r="G4" s="2">
        <f aca="true" t="shared" si="1" ref="G4:G35">E4*F4</f>
        <v>599.99994</v>
      </c>
    </row>
    <row r="5" spans="1:7" ht="12.75">
      <c r="A5" s="2">
        <v>69</v>
      </c>
      <c r="B5" s="2">
        <v>22.22222</v>
      </c>
      <c r="C5" s="2">
        <f t="shared" si="0"/>
        <v>1533.33318</v>
      </c>
      <c r="D5" s="2"/>
      <c r="E5" s="2">
        <v>27</v>
      </c>
      <c r="F5" s="2">
        <v>22.22222</v>
      </c>
      <c r="G5" s="2">
        <f t="shared" si="1"/>
        <v>599.99994</v>
      </c>
    </row>
    <row r="6" spans="1:7" ht="12.75">
      <c r="A6" s="2">
        <v>36</v>
      </c>
      <c r="B6" s="2">
        <v>22.22222</v>
      </c>
      <c r="C6" s="2">
        <f t="shared" si="0"/>
        <v>799.99992</v>
      </c>
      <c r="D6" s="2"/>
      <c r="E6" s="2">
        <v>31</v>
      </c>
      <c r="F6" s="2">
        <v>22.22222</v>
      </c>
      <c r="G6" s="2">
        <f t="shared" si="1"/>
        <v>688.88882</v>
      </c>
    </row>
    <row r="7" spans="1:7" ht="12.75">
      <c r="A7" s="2">
        <v>57</v>
      </c>
      <c r="B7" s="2">
        <v>22.22222</v>
      </c>
      <c r="C7" s="2">
        <f t="shared" si="0"/>
        <v>1266.66654</v>
      </c>
      <c r="D7" s="2"/>
      <c r="E7" s="2">
        <v>31</v>
      </c>
      <c r="F7" s="2">
        <v>22.22222</v>
      </c>
      <c r="G7" s="2">
        <f t="shared" si="1"/>
        <v>688.88882</v>
      </c>
    </row>
    <row r="8" spans="1:7" ht="12.75">
      <c r="A8" s="2">
        <v>42</v>
      </c>
      <c r="B8" s="2">
        <v>22.22222</v>
      </c>
      <c r="C8" s="2">
        <f t="shared" si="0"/>
        <v>933.33324</v>
      </c>
      <c r="D8" s="2"/>
      <c r="E8" s="2">
        <v>32</v>
      </c>
      <c r="F8" s="2">
        <v>22.22222</v>
      </c>
      <c r="G8" s="2">
        <f t="shared" si="1"/>
        <v>711.11104</v>
      </c>
    </row>
    <row r="9" spans="1:7" ht="12.75">
      <c r="A9" s="2">
        <v>50</v>
      </c>
      <c r="B9" s="2">
        <v>22.22222</v>
      </c>
      <c r="C9" s="2">
        <f t="shared" si="0"/>
        <v>1111.111</v>
      </c>
      <c r="D9" s="2"/>
      <c r="E9" s="2">
        <v>32</v>
      </c>
      <c r="F9" s="2">
        <v>22.22222</v>
      </c>
      <c r="G9" s="2">
        <f t="shared" si="1"/>
        <v>711.11104</v>
      </c>
    </row>
    <row r="10" spans="1:7" ht="12.75">
      <c r="A10" s="2">
        <v>44</v>
      </c>
      <c r="B10" s="2">
        <v>22.22222</v>
      </c>
      <c r="C10" s="2">
        <f t="shared" si="0"/>
        <v>977.77768</v>
      </c>
      <c r="D10" s="2"/>
      <c r="E10" s="2">
        <v>32</v>
      </c>
      <c r="F10" s="2">
        <v>22.22222</v>
      </c>
      <c r="G10" s="2">
        <f t="shared" si="1"/>
        <v>711.11104</v>
      </c>
    </row>
    <row r="11" spans="1:7" ht="12.75">
      <c r="A11" s="2">
        <v>40</v>
      </c>
      <c r="B11" s="2">
        <v>22.22222</v>
      </c>
      <c r="C11" s="2">
        <f t="shared" si="0"/>
        <v>888.8888</v>
      </c>
      <c r="D11" s="2"/>
      <c r="E11" s="2">
        <v>32</v>
      </c>
      <c r="F11" s="2">
        <v>22.22222</v>
      </c>
      <c r="G11" s="2">
        <f t="shared" si="1"/>
        <v>711.11104</v>
      </c>
    </row>
    <row r="12" spans="1:7" ht="12.75">
      <c r="A12" s="2">
        <v>54</v>
      </c>
      <c r="B12" s="2">
        <v>22.22222</v>
      </c>
      <c r="C12" s="2">
        <f t="shared" si="0"/>
        <v>1199.99988</v>
      </c>
      <c r="D12" s="2"/>
      <c r="E12" s="2">
        <v>33</v>
      </c>
      <c r="F12" s="2">
        <v>22.22222</v>
      </c>
      <c r="G12" s="2">
        <f t="shared" si="1"/>
        <v>733.33326</v>
      </c>
    </row>
    <row r="13" spans="1:7" ht="12.75">
      <c r="A13" s="2">
        <v>27</v>
      </c>
      <c r="B13" s="2">
        <v>22.22222</v>
      </c>
      <c r="C13" s="2">
        <f t="shared" si="0"/>
        <v>599.99994</v>
      </c>
      <c r="D13" s="2"/>
      <c r="E13" s="2">
        <v>35</v>
      </c>
      <c r="F13" s="2">
        <v>22.22222</v>
      </c>
      <c r="G13" s="2">
        <f t="shared" si="1"/>
        <v>777.7777</v>
      </c>
    </row>
    <row r="14" spans="1:7" ht="12.75">
      <c r="A14" s="2">
        <v>33</v>
      </c>
      <c r="B14" s="2">
        <v>22.22222</v>
      </c>
      <c r="C14" s="2">
        <f t="shared" si="0"/>
        <v>733.33326</v>
      </c>
      <c r="D14" s="2"/>
      <c r="E14" s="2">
        <v>36</v>
      </c>
      <c r="F14" s="2">
        <v>22.22222</v>
      </c>
      <c r="G14" s="2">
        <f t="shared" si="1"/>
        <v>799.99992</v>
      </c>
    </row>
    <row r="15" spans="1:7" ht="12.75">
      <c r="A15" s="2">
        <v>47</v>
      </c>
      <c r="B15" s="2">
        <v>22.22222</v>
      </c>
      <c r="C15" s="2">
        <f t="shared" si="0"/>
        <v>1044.44434</v>
      </c>
      <c r="D15" s="2"/>
      <c r="E15" s="2">
        <v>36</v>
      </c>
      <c r="F15" s="2">
        <v>22.22222</v>
      </c>
      <c r="G15" s="2">
        <f t="shared" si="1"/>
        <v>799.99992</v>
      </c>
    </row>
    <row r="16" spans="1:7" ht="12.75">
      <c r="A16" s="2">
        <v>50</v>
      </c>
      <c r="B16" s="2">
        <v>22.22222</v>
      </c>
      <c r="C16" s="2">
        <f t="shared" si="0"/>
        <v>1111.111</v>
      </c>
      <c r="D16" s="2"/>
      <c r="E16" s="2">
        <v>36</v>
      </c>
      <c r="F16" s="2">
        <v>22.22222</v>
      </c>
      <c r="G16" s="2">
        <f t="shared" si="1"/>
        <v>799.99992</v>
      </c>
    </row>
    <row r="17" spans="1:7" ht="12.75">
      <c r="A17" s="2">
        <v>42</v>
      </c>
      <c r="B17" s="2">
        <v>22.22222</v>
      </c>
      <c r="C17" s="2">
        <f t="shared" si="0"/>
        <v>933.33324</v>
      </c>
      <c r="D17" s="2"/>
      <c r="E17" s="2">
        <v>37</v>
      </c>
      <c r="F17" s="2">
        <v>22.22222</v>
      </c>
      <c r="G17" s="2">
        <f t="shared" si="1"/>
        <v>822.22214</v>
      </c>
    </row>
    <row r="18" spans="1:7" ht="12.75">
      <c r="A18" s="2">
        <v>58</v>
      </c>
      <c r="B18" s="2">
        <v>22.22222</v>
      </c>
      <c r="C18" s="2">
        <f t="shared" si="0"/>
        <v>1288.88876</v>
      </c>
      <c r="D18" s="2"/>
      <c r="E18" s="2">
        <v>38</v>
      </c>
      <c r="F18" s="2">
        <v>22.22222</v>
      </c>
      <c r="G18" s="2">
        <f t="shared" si="1"/>
        <v>844.44436</v>
      </c>
    </row>
    <row r="19" spans="1:7" ht="12.75">
      <c r="A19" s="2">
        <v>36</v>
      </c>
      <c r="B19" s="2">
        <v>22.22222</v>
      </c>
      <c r="C19" s="2">
        <f t="shared" si="0"/>
        <v>799.99992</v>
      </c>
      <c r="D19" s="2"/>
      <c r="E19" s="2">
        <v>39</v>
      </c>
      <c r="F19" s="2">
        <v>22.22222</v>
      </c>
      <c r="G19" s="2">
        <f t="shared" si="1"/>
        <v>866.66658</v>
      </c>
    </row>
    <row r="20" spans="1:7" ht="12.75">
      <c r="A20" s="2">
        <v>32</v>
      </c>
      <c r="B20" s="2">
        <v>22.22222</v>
      </c>
      <c r="C20" s="2">
        <f t="shared" si="0"/>
        <v>711.11104</v>
      </c>
      <c r="D20" s="2"/>
      <c r="E20" s="2">
        <v>39</v>
      </c>
      <c r="F20" s="2">
        <v>22.22222</v>
      </c>
      <c r="G20" s="2">
        <f t="shared" si="1"/>
        <v>866.66658</v>
      </c>
    </row>
    <row r="21" spans="1:7" ht="12.75">
      <c r="A21" s="2">
        <v>46</v>
      </c>
      <c r="B21" s="2">
        <v>22.22222</v>
      </c>
      <c r="C21" s="2">
        <f t="shared" si="0"/>
        <v>1022.22212</v>
      </c>
      <c r="D21" s="2"/>
      <c r="E21" s="2">
        <v>39</v>
      </c>
      <c r="F21" s="2">
        <v>22.22222</v>
      </c>
      <c r="G21" s="2">
        <f t="shared" si="1"/>
        <v>866.66658</v>
      </c>
    </row>
    <row r="22" spans="1:7" ht="12.75">
      <c r="A22" s="2">
        <v>46</v>
      </c>
      <c r="B22" s="2">
        <v>22.22222</v>
      </c>
      <c r="C22" s="2">
        <f t="shared" si="0"/>
        <v>1022.22212</v>
      </c>
      <c r="D22" s="2"/>
      <c r="E22" s="2">
        <v>40</v>
      </c>
      <c r="F22" s="2">
        <v>22.22222</v>
      </c>
      <c r="G22" s="2">
        <f t="shared" si="1"/>
        <v>888.8888</v>
      </c>
    </row>
    <row r="23" spans="1:7" ht="12.75">
      <c r="A23" s="2">
        <v>65</v>
      </c>
      <c r="B23" s="2">
        <v>22.22222</v>
      </c>
      <c r="C23" s="2">
        <f t="shared" si="0"/>
        <v>1444.4443</v>
      </c>
      <c r="D23" s="2"/>
      <c r="E23" s="2">
        <v>40</v>
      </c>
      <c r="F23" s="2">
        <v>22.22222</v>
      </c>
      <c r="G23" s="2">
        <f t="shared" si="1"/>
        <v>888.8888</v>
      </c>
    </row>
    <row r="24" spans="1:7" ht="12.75">
      <c r="A24" s="2">
        <v>40</v>
      </c>
      <c r="B24" s="2">
        <v>22.22222</v>
      </c>
      <c r="C24" s="2">
        <f t="shared" si="0"/>
        <v>888.8888</v>
      </c>
      <c r="D24" s="2"/>
      <c r="E24" s="2">
        <v>41</v>
      </c>
      <c r="F24" s="2">
        <v>22.22222</v>
      </c>
      <c r="G24" s="2">
        <f t="shared" si="1"/>
        <v>911.11102</v>
      </c>
    </row>
    <row r="25" spans="1:7" ht="12.75">
      <c r="A25" s="2">
        <v>43</v>
      </c>
      <c r="B25" s="2">
        <v>22.22222</v>
      </c>
      <c r="C25" s="2">
        <f t="shared" si="0"/>
        <v>955.55546</v>
      </c>
      <c r="D25" s="2"/>
      <c r="E25" s="2">
        <v>41</v>
      </c>
      <c r="F25" s="2">
        <v>22.22222</v>
      </c>
      <c r="G25" s="2">
        <f t="shared" si="1"/>
        <v>911.11102</v>
      </c>
    </row>
    <row r="26" spans="1:7" ht="12.75">
      <c r="A26" s="2">
        <v>60</v>
      </c>
      <c r="B26" s="2">
        <v>22.22222</v>
      </c>
      <c r="C26" s="2">
        <f t="shared" si="0"/>
        <v>1333.3332</v>
      </c>
      <c r="D26" s="2"/>
      <c r="E26" s="2">
        <v>42</v>
      </c>
      <c r="F26" s="2">
        <v>22.22222</v>
      </c>
      <c r="G26" s="2">
        <f t="shared" si="1"/>
        <v>933.33324</v>
      </c>
    </row>
    <row r="27" spans="1:7" ht="12.75">
      <c r="A27" s="2">
        <v>44</v>
      </c>
      <c r="B27" s="2">
        <v>22.22222</v>
      </c>
      <c r="C27" s="2">
        <f t="shared" si="0"/>
        <v>977.77768</v>
      </c>
      <c r="D27" s="2"/>
      <c r="E27" s="2">
        <v>42</v>
      </c>
      <c r="F27" s="2">
        <v>22.22222</v>
      </c>
      <c r="G27" s="2">
        <f t="shared" si="1"/>
        <v>933.33324</v>
      </c>
    </row>
    <row r="28" spans="1:7" ht="12.75">
      <c r="A28" s="2">
        <v>41</v>
      </c>
      <c r="B28" s="2">
        <v>22.22222</v>
      </c>
      <c r="C28" s="2">
        <f t="shared" si="0"/>
        <v>911.11102</v>
      </c>
      <c r="D28" s="2"/>
      <c r="E28" s="2">
        <v>42</v>
      </c>
      <c r="F28" s="2">
        <v>22.22222</v>
      </c>
      <c r="G28" s="2">
        <f t="shared" si="1"/>
        <v>933.33324</v>
      </c>
    </row>
    <row r="29" spans="1:7" ht="12.75">
      <c r="A29" s="2">
        <v>52</v>
      </c>
      <c r="B29" s="2">
        <v>22.22222</v>
      </c>
      <c r="C29" s="2">
        <f t="shared" si="0"/>
        <v>1155.55544</v>
      </c>
      <c r="D29" s="2"/>
      <c r="E29" s="2">
        <v>42</v>
      </c>
      <c r="F29" s="2">
        <v>22.22222</v>
      </c>
      <c r="G29" s="2">
        <f t="shared" si="1"/>
        <v>933.33324</v>
      </c>
    </row>
    <row r="30" spans="1:7" ht="12.75">
      <c r="A30" s="2">
        <v>42</v>
      </c>
      <c r="B30" s="2">
        <v>22.22222</v>
      </c>
      <c r="C30" s="2">
        <f t="shared" si="0"/>
        <v>933.33324</v>
      </c>
      <c r="D30" s="2"/>
      <c r="E30" s="2">
        <v>42</v>
      </c>
      <c r="F30" s="2">
        <v>22.22222</v>
      </c>
      <c r="G30" s="2">
        <f t="shared" si="1"/>
        <v>933.33324</v>
      </c>
    </row>
    <row r="31" spans="1:7" ht="12.75">
      <c r="A31" s="2">
        <v>32</v>
      </c>
      <c r="B31" s="2">
        <v>22.22222</v>
      </c>
      <c r="C31" s="2">
        <f t="shared" si="0"/>
        <v>711.11104</v>
      </c>
      <c r="D31" s="2"/>
      <c r="E31" s="2">
        <v>42</v>
      </c>
      <c r="F31" s="2">
        <v>22.22222</v>
      </c>
      <c r="G31" s="2">
        <f t="shared" si="1"/>
        <v>933.33324</v>
      </c>
    </row>
    <row r="32" spans="1:7" ht="12.75">
      <c r="A32" s="2">
        <v>44</v>
      </c>
      <c r="B32" s="2">
        <v>22.22222</v>
      </c>
      <c r="C32" s="2">
        <f t="shared" si="0"/>
        <v>977.77768</v>
      </c>
      <c r="D32" s="2"/>
      <c r="E32" s="2">
        <v>42</v>
      </c>
      <c r="F32" s="2">
        <v>22.22222</v>
      </c>
      <c r="G32" s="2">
        <f t="shared" si="1"/>
        <v>933.33324</v>
      </c>
    </row>
    <row r="33" spans="1:7" ht="12.75">
      <c r="A33" s="2">
        <v>59</v>
      </c>
      <c r="B33" s="2">
        <v>22.22222</v>
      </c>
      <c r="C33" s="2">
        <f t="shared" si="0"/>
        <v>1311.11098</v>
      </c>
      <c r="D33" s="2"/>
      <c r="E33" s="2">
        <v>43</v>
      </c>
      <c r="F33" s="2">
        <v>22.22222</v>
      </c>
      <c r="G33" s="2">
        <f t="shared" si="1"/>
        <v>955.55546</v>
      </c>
    </row>
    <row r="34" spans="1:7" ht="12.75">
      <c r="A34" s="2">
        <v>31</v>
      </c>
      <c r="B34" s="2">
        <v>22.22222</v>
      </c>
      <c r="C34" s="2">
        <f t="shared" si="0"/>
        <v>688.88882</v>
      </c>
      <c r="D34" s="2"/>
      <c r="E34" s="2">
        <v>44</v>
      </c>
      <c r="F34" s="2">
        <v>22.22222</v>
      </c>
      <c r="G34" s="2">
        <f t="shared" si="1"/>
        <v>977.77768</v>
      </c>
    </row>
    <row r="35" spans="1:7" ht="12.75">
      <c r="A35" s="2">
        <v>44</v>
      </c>
      <c r="B35" s="2">
        <v>22.22222</v>
      </c>
      <c r="C35" s="2">
        <f t="shared" si="0"/>
        <v>977.77768</v>
      </c>
      <c r="D35" s="2"/>
      <c r="E35" s="2">
        <v>44</v>
      </c>
      <c r="F35" s="2">
        <v>22.22222</v>
      </c>
      <c r="G35" s="2">
        <f t="shared" si="1"/>
        <v>977.77768</v>
      </c>
    </row>
    <row r="36" spans="1:7" ht="12.75">
      <c r="A36" s="2">
        <v>46</v>
      </c>
      <c r="B36" s="2">
        <v>22.22222</v>
      </c>
      <c r="C36" s="2">
        <f t="shared" si="0"/>
        <v>1022.22212</v>
      </c>
      <c r="D36" s="2"/>
      <c r="E36" s="2">
        <v>44</v>
      </c>
      <c r="F36" s="2">
        <v>22.22222</v>
      </c>
      <c r="G36" s="2">
        <f aca="true" t="shared" si="2" ref="G36:G67">E36*F36</f>
        <v>977.77768</v>
      </c>
    </row>
    <row r="37" spans="1:7" ht="12.75">
      <c r="A37" s="2">
        <v>48</v>
      </c>
      <c r="B37" s="2">
        <v>22.22222</v>
      </c>
      <c r="C37" s="2">
        <f t="shared" si="0"/>
        <v>1066.6665600000001</v>
      </c>
      <c r="D37" s="2"/>
      <c r="E37" s="2">
        <v>44</v>
      </c>
      <c r="F37" s="2">
        <v>22.22222</v>
      </c>
      <c r="G37" s="2">
        <f t="shared" si="2"/>
        <v>977.77768</v>
      </c>
    </row>
    <row r="38" spans="1:7" ht="12.75">
      <c r="A38" s="2">
        <v>39</v>
      </c>
      <c r="B38" s="2">
        <v>22.22222</v>
      </c>
      <c r="C38" s="2">
        <f t="shared" si="0"/>
        <v>866.66658</v>
      </c>
      <c r="D38" s="2"/>
      <c r="E38" s="2">
        <v>44</v>
      </c>
      <c r="F38" s="2">
        <v>22.22222</v>
      </c>
      <c r="G38" s="2">
        <f t="shared" si="2"/>
        <v>977.77768</v>
      </c>
    </row>
    <row r="39" spans="1:7" ht="12.75">
      <c r="A39" s="2">
        <v>42</v>
      </c>
      <c r="B39" s="2">
        <v>22.22222</v>
      </c>
      <c r="C39" s="2">
        <f t="shared" si="0"/>
        <v>933.33324</v>
      </c>
      <c r="D39" s="2"/>
      <c r="E39" s="2">
        <v>44</v>
      </c>
      <c r="F39" s="2">
        <v>22.22222</v>
      </c>
      <c r="G39" s="2">
        <f t="shared" si="2"/>
        <v>977.77768</v>
      </c>
    </row>
    <row r="40" spans="1:7" ht="12.75">
      <c r="A40" s="2">
        <v>39</v>
      </c>
      <c r="B40" s="2">
        <v>22.22222</v>
      </c>
      <c r="C40" s="2">
        <f t="shared" si="0"/>
        <v>866.66658</v>
      </c>
      <c r="D40" s="2"/>
      <c r="E40" s="2">
        <v>46</v>
      </c>
      <c r="F40" s="2">
        <v>22.22222</v>
      </c>
      <c r="G40" s="2">
        <f t="shared" si="2"/>
        <v>1022.22212</v>
      </c>
    </row>
    <row r="41" spans="1:7" ht="12.75">
      <c r="A41" s="2">
        <v>32</v>
      </c>
      <c r="B41" s="2">
        <v>22.22222</v>
      </c>
      <c r="C41" s="2">
        <f t="shared" si="0"/>
        <v>711.11104</v>
      </c>
      <c r="D41" s="2"/>
      <c r="E41" s="2">
        <v>46</v>
      </c>
      <c r="F41" s="2">
        <v>22.22222</v>
      </c>
      <c r="G41" s="2">
        <f t="shared" si="2"/>
        <v>1022.22212</v>
      </c>
    </row>
    <row r="42" spans="1:7" ht="12.75">
      <c r="A42" s="2">
        <v>27</v>
      </c>
      <c r="B42" s="2">
        <v>22.22222</v>
      </c>
      <c r="C42" s="2">
        <f t="shared" si="0"/>
        <v>599.99994</v>
      </c>
      <c r="D42" s="2"/>
      <c r="E42" s="2">
        <v>46</v>
      </c>
      <c r="F42" s="2">
        <v>22.22222</v>
      </c>
      <c r="G42" s="2">
        <f t="shared" si="2"/>
        <v>1022.22212</v>
      </c>
    </row>
    <row r="43" spans="1:7" ht="12.75">
      <c r="A43" s="2">
        <v>31</v>
      </c>
      <c r="B43" s="2">
        <v>22.22222</v>
      </c>
      <c r="C43" s="2">
        <f t="shared" si="0"/>
        <v>688.88882</v>
      </c>
      <c r="D43" s="2"/>
      <c r="E43" s="2">
        <v>46</v>
      </c>
      <c r="F43" s="2">
        <v>22.22222</v>
      </c>
      <c r="G43" s="2">
        <f t="shared" si="2"/>
        <v>1022.22212</v>
      </c>
    </row>
    <row r="44" spans="1:7" ht="12.75">
      <c r="A44" s="2">
        <v>56</v>
      </c>
      <c r="B44" s="2">
        <v>22.22222</v>
      </c>
      <c r="C44" s="2">
        <f t="shared" si="0"/>
        <v>1244.44432</v>
      </c>
      <c r="D44" s="2"/>
      <c r="E44" s="2">
        <v>47</v>
      </c>
      <c r="F44" s="2">
        <v>22.22222</v>
      </c>
      <c r="G44" s="2">
        <f t="shared" si="2"/>
        <v>1044.44434</v>
      </c>
    </row>
    <row r="45" spans="1:7" ht="12.75">
      <c r="A45" s="2">
        <v>54</v>
      </c>
      <c r="B45" s="2">
        <v>22.22222</v>
      </c>
      <c r="C45" s="2">
        <f t="shared" si="0"/>
        <v>1199.99988</v>
      </c>
      <c r="D45" s="2"/>
      <c r="E45" s="2">
        <v>48</v>
      </c>
      <c r="F45" s="2">
        <v>22.22222</v>
      </c>
      <c r="G45" s="2">
        <f t="shared" si="2"/>
        <v>1066.6665600000001</v>
      </c>
    </row>
    <row r="46" spans="1:7" ht="12.75">
      <c r="A46" s="2">
        <v>65</v>
      </c>
      <c r="B46" s="2">
        <v>22.22222</v>
      </c>
      <c r="C46" s="2">
        <f t="shared" si="0"/>
        <v>1444.4443</v>
      </c>
      <c r="D46" s="2"/>
      <c r="E46" s="2">
        <v>48</v>
      </c>
      <c r="F46" s="2">
        <v>22.22222</v>
      </c>
      <c r="G46" s="2">
        <f t="shared" si="2"/>
        <v>1066.6665600000001</v>
      </c>
    </row>
    <row r="47" spans="1:7" ht="12.75">
      <c r="A47" s="2">
        <v>69</v>
      </c>
      <c r="B47" s="2">
        <v>22.22222</v>
      </c>
      <c r="C47" s="2">
        <f t="shared" si="0"/>
        <v>1533.33318</v>
      </c>
      <c r="D47" s="2" t="s">
        <v>31</v>
      </c>
      <c r="E47" s="2">
        <v>49</v>
      </c>
      <c r="F47" s="2">
        <v>22.22222</v>
      </c>
      <c r="G47" s="2">
        <f t="shared" si="2"/>
        <v>1088.88878</v>
      </c>
    </row>
    <row r="48" spans="1:7" ht="12.75">
      <c r="A48" s="2">
        <v>49</v>
      </c>
      <c r="B48" s="2">
        <v>22.22222</v>
      </c>
      <c r="C48" s="2">
        <f t="shared" si="0"/>
        <v>1088.88878</v>
      </c>
      <c r="D48" s="2"/>
      <c r="E48" s="2">
        <v>50</v>
      </c>
      <c r="F48" s="2">
        <v>22.22222</v>
      </c>
      <c r="G48" s="2">
        <f t="shared" si="2"/>
        <v>1111.111</v>
      </c>
    </row>
    <row r="49" spans="1:7" ht="12.75">
      <c r="A49" s="2">
        <v>36</v>
      </c>
      <c r="B49" s="2">
        <v>22.22222</v>
      </c>
      <c r="C49" s="2">
        <f t="shared" si="0"/>
        <v>799.99992</v>
      </c>
      <c r="D49" s="2"/>
      <c r="E49" s="2">
        <v>50</v>
      </c>
      <c r="F49" s="2">
        <v>22.22222</v>
      </c>
      <c r="G49" s="2">
        <f t="shared" si="2"/>
        <v>1111.111</v>
      </c>
    </row>
    <row r="50" spans="1:7" ht="12.75">
      <c r="A50" s="2">
        <v>58</v>
      </c>
      <c r="B50" s="2">
        <v>22.22222</v>
      </c>
      <c r="C50" s="2">
        <f aca="true" t="shared" si="3" ref="C50:C78">A50*B50</f>
        <v>1288.88876</v>
      </c>
      <c r="D50" s="2"/>
      <c r="E50" s="2">
        <v>50</v>
      </c>
      <c r="F50" s="2">
        <v>22.22222</v>
      </c>
      <c r="G50" s="2">
        <f t="shared" si="2"/>
        <v>1111.111</v>
      </c>
    </row>
    <row r="51" spans="1:7" ht="12.75">
      <c r="A51" s="2">
        <v>44</v>
      </c>
      <c r="B51" s="2">
        <v>22.22222</v>
      </c>
      <c r="C51" s="2">
        <f t="shared" si="3"/>
        <v>977.77768</v>
      </c>
      <c r="D51" s="2"/>
      <c r="E51" s="2">
        <v>51</v>
      </c>
      <c r="F51" s="2">
        <v>22.22222</v>
      </c>
      <c r="G51" s="2">
        <f t="shared" si="2"/>
        <v>1133.33322</v>
      </c>
    </row>
    <row r="52" spans="1:7" ht="12.75">
      <c r="A52" s="2">
        <v>58</v>
      </c>
      <c r="B52" s="2">
        <v>22.22222</v>
      </c>
      <c r="C52" s="2">
        <f t="shared" si="3"/>
        <v>1288.88876</v>
      </c>
      <c r="D52" s="2"/>
      <c r="E52" s="2">
        <v>52</v>
      </c>
      <c r="F52" s="2">
        <v>22.22222</v>
      </c>
      <c r="G52" s="2">
        <f t="shared" si="2"/>
        <v>1155.55544</v>
      </c>
    </row>
    <row r="53" spans="1:7" ht="12.75">
      <c r="A53" s="2">
        <v>32</v>
      </c>
      <c r="B53" s="2">
        <v>22.22222</v>
      </c>
      <c r="C53" s="2">
        <f t="shared" si="3"/>
        <v>711.11104</v>
      </c>
      <c r="D53" s="2"/>
      <c r="E53" s="2">
        <v>54</v>
      </c>
      <c r="F53" s="2">
        <v>22.22222</v>
      </c>
      <c r="G53" s="2">
        <f t="shared" si="2"/>
        <v>1199.99988</v>
      </c>
    </row>
    <row r="54" spans="1:7" ht="12.75">
      <c r="A54" s="2">
        <v>50</v>
      </c>
      <c r="B54" s="2">
        <v>22.22222</v>
      </c>
      <c r="C54" s="2">
        <f t="shared" si="3"/>
        <v>1111.111</v>
      </c>
      <c r="D54" s="2"/>
      <c r="E54" s="2">
        <v>54</v>
      </c>
      <c r="F54" s="2">
        <v>22.22222</v>
      </c>
      <c r="G54" s="2">
        <f t="shared" si="2"/>
        <v>1199.99988</v>
      </c>
    </row>
    <row r="55" spans="1:7" ht="12.75">
      <c r="A55" s="2">
        <v>59</v>
      </c>
      <c r="B55" s="2">
        <v>22.22222</v>
      </c>
      <c r="C55" s="2">
        <f t="shared" si="3"/>
        <v>1311.11098</v>
      </c>
      <c r="D55" s="2"/>
      <c r="E55" s="2">
        <v>54</v>
      </c>
      <c r="F55" s="2">
        <v>22.22222</v>
      </c>
      <c r="G55" s="2">
        <f t="shared" si="2"/>
        <v>1199.99988</v>
      </c>
    </row>
    <row r="56" spans="1:7" ht="12.75">
      <c r="A56" s="2">
        <v>38</v>
      </c>
      <c r="B56" s="2">
        <v>22.22222</v>
      </c>
      <c r="C56" s="2">
        <f t="shared" si="3"/>
        <v>844.44436</v>
      </c>
      <c r="D56" s="2"/>
      <c r="E56" s="2">
        <v>56</v>
      </c>
      <c r="F56" s="2">
        <v>22.22222</v>
      </c>
      <c r="G56" s="2">
        <f t="shared" si="2"/>
        <v>1244.44432</v>
      </c>
    </row>
    <row r="57" spans="1:7" ht="12.75">
      <c r="A57" s="2">
        <v>84</v>
      </c>
      <c r="B57" s="2">
        <v>22.22222</v>
      </c>
      <c r="C57" s="2">
        <f t="shared" si="3"/>
        <v>1866.66648</v>
      </c>
      <c r="D57" s="2"/>
      <c r="E57" s="2">
        <v>57</v>
      </c>
      <c r="F57" s="2">
        <v>22.22222</v>
      </c>
      <c r="G57" s="2">
        <f t="shared" si="2"/>
        <v>1266.66654</v>
      </c>
    </row>
    <row r="58" spans="1:7" ht="12.75">
      <c r="A58" s="2">
        <v>51</v>
      </c>
      <c r="B58" s="2">
        <v>22.22222</v>
      </c>
      <c r="C58" s="2">
        <f t="shared" si="3"/>
        <v>1133.33322</v>
      </c>
      <c r="D58" s="2"/>
      <c r="E58" s="2">
        <v>58</v>
      </c>
      <c r="F58" s="2">
        <v>22.22222</v>
      </c>
      <c r="G58" s="2">
        <f t="shared" si="2"/>
        <v>1288.88876</v>
      </c>
    </row>
    <row r="59" spans="1:7" ht="12.75">
      <c r="A59" s="2">
        <v>66</v>
      </c>
      <c r="B59" s="2">
        <v>22.22222</v>
      </c>
      <c r="C59" s="2">
        <f t="shared" si="3"/>
        <v>1466.66652</v>
      </c>
      <c r="D59" s="2"/>
      <c r="E59" s="2">
        <v>58</v>
      </c>
      <c r="F59" s="2">
        <v>22.22222</v>
      </c>
      <c r="G59" s="2">
        <f t="shared" si="2"/>
        <v>1288.88876</v>
      </c>
    </row>
    <row r="60" spans="1:7" ht="12.75">
      <c r="A60" s="2">
        <v>42</v>
      </c>
      <c r="B60" s="2">
        <v>22.22222</v>
      </c>
      <c r="C60" s="2">
        <f t="shared" si="3"/>
        <v>933.33324</v>
      </c>
      <c r="D60" s="2"/>
      <c r="E60" s="2">
        <v>58</v>
      </c>
      <c r="F60" s="2">
        <v>22.22222</v>
      </c>
      <c r="G60" s="2">
        <f t="shared" si="2"/>
        <v>1288.88876</v>
      </c>
    </row>
    <row r="61" spans="1:7" ht="12.75">
      <c r="A61" s="2">
        <v>42</v>
      </c>
      <c r="B61" s="2">
        <v>22.22222</v>
      </c>
      <c r="C61" s="2">
        <f t="shared" si="3"/>
        <v>933.33324</v>
      </c>
      <c r="D61" s="2"/>
      <c r="E61" s="2">
        <v>58</v>
      </c>
      <c r="F61" s="2">
        <v>22.22222</v>
      </c>
      <c r="G61" s="2">
        <f t="shared" si="2"/>
        <v>1288.88876</v>
      </c>
    </row>
    <row r="62" spans="1:7" ht="12.75">
      <c r="A62" s="2">
        <v>35</v>
      </c>
      <c r="B62" s="2">
        <v>22.22222</v>
      </c>
      <c r="C62" s="2">
        <f t="shared" si="3"/>
        <v>777.7777</v>
      </c>
      <c r="D62" s="2"/>
      <c r="E62" s="2">
        <v>59</v>
      </c>
      <c r="F62" s="2">
        <v>22.22222</v>
      </c>
      <c r="G62" s="2">
        <f t="shared" si="2"/>
        <v>1311.11098</v>
      </c>
    </row>
    <row r="63" spans="1:7" ht="12.75">
      <c r="A63" s="2">
        <v>66</v>
      </c>
      <c r="B63" s="2">
        <v>22.22222</v>
      </c>
      <c r="C63" s="2">
        <f t="shared" si="3"/>
        <v>1466.66652</v>
      </c>
      <c r="D63" s="2" t="s">
        <v>31</v>
      </c>
      <c r="E63" s="2">
        <v>59</v>
      </c>
      <c r="F63" s="2">
        <v>22.22222</v>
      </c>
      <c r="G63" s="2">
        <f t="shared" si="2"/>
        <v>1311.11098</v>
      </c>
    </row>
    <row r="64" spans="1:7" ht="12.75">
      <c r="A64" s="2">
        <v>44</v>
      </c>
      <c r="B64" s="2">
        <v>22.22222</v>
      </c>
      <c r="C64" s="2">
        <f t="shared" si="3"/>
        <v>977.77768</v>
      </c>
      <c r="D64" s="2"/>
      <c r="E64" s="2">
        <v>60</v>
      </c>
      <c r="F64" s="2">
        <v>22.22222</v>
      </c>
      <c r="G64" s="2">
        <f t="shared" si="2"/>
        <v>1333.3332</v>
      </c>
    </row>
    <row r="65" spans="1:7" ht="12.75">
      <c r="A65" s="2">
        <v>42</v>
      </c>
      <c r="B65" s="2">
        <v>22.22222</v>
      </c>
      <c r="C65" s="2">
        <f t="shared" si="3"/>
        <v>933.33324</v>
      </c>
      <c r="D65" s="2"/>
      <c r="E65" s="2">
        <v>60</v>
      </c>
      <c r="F65" s="2">
        <v>22.22222</v>
      </c>
      <c r="G65" s="2">
        <f t="shared" si="2"/>
        <v>1333.3332</v>
      </c>
    </row>
    <row r="66" spans="1:7" ht="12.75">
      <c r="A66" s="2">
        <v>48</v>
      </c>
      <c r="B66" s="2">
        <v>22.22222</v>
      </c>
      <c r="C66" s="2">
        <f t="shared" si="3"/>
        <v>1066.6665600000001</v>
      </c>
      <c r="D66" s="2"/>
      <c r="E66" s="2">
        <v>63</v>
      </c>
      <c r="F66" s="2">
        <v>22.22222</v>
      </c>
      <c r="G66" s="2">
        <f t="shared" si="2"/>
        <v>1399.99986</v>
      </c>
    </row>
    <row r="67" spans="1:7" ht="12.75">
      <c r="A67" s="2">
        <v>73</v>
      </c>
      <c r="B67" s="2">
        <v>22.22222</v>
      </c>
      <c r="C67" s="2">
        <f t="shared" si="3"/>
        <v>1622.22206</v>
      </c>
      <c r="D67" s="2" t="s">
        <v>32</v>
      </c>
      <c r="E67" s="2">
        <v>63</v>
      </c>
      <c r="F67" s="2">
        <v>22.22222</v>
      </c>
      <c r="G67" s="2">
        <f t="shared" si="2"/>
        <v>1399.99986</v>
      </c>
    </row>
    <row r="68" spans="1:7" ht="12.75">
      <c r="A68" s="2">
        <v>46</v>
      </c>
      <c r="B68" s="2">
        <v>22.22222</v>
      </c>
      <c r="C68" s="2">
        <f t="shared" si="3"/>
        <v>1022.22212</v>
      </c>
      <c r="D68" s="2"/>
      <c r="E68" s="2">
        <v>65</v>
      </c>
      <c r="F68" s="2">
        <v>22.22222</v>
      </c>
      <c r="G68" s="2">
        <f aca="true" t="shared" si="4" ref="G68:G78">E68*F68</f>
        <v>1444.4443</v>
      </c>
    </row>
    <row r="69" spans="1:7" ht="12.75">
      <c r="A69" s="2">
        <v>54</v>
      </c>
      <c r="B69" s="2">
        <v>22.22222</v>
      </c>
      <c r="C69" s="2">
        <f t="shared" si="3"/>
        <v>1199.99988</v>
      </c>
      <c r="D69" s="2"/>
      <c r="E69" s="2">
        <v>65</v>
      </c>
      <c r="F69" s="2">
        <v>22.22222</v>
      </c>
      <c r="G69" s="2">
        <f t="shared" si="4"/>
        <v>1444.4443</v>
      </c>
    </row>
    <row r="70" spans="1:7" ht="12.75">
      <c r="A70" s="2">
        <v>63</v>
      </c>
      <c r="B70" s="2">
        <v>22.22222</v>
      </c>
      <c r="C70" s="2">
        <f t="shared" si="3"/>
        <v>1399.99986</v>
      </c>
      <c r="D70" s="2" t="s">
        <v>31</v>
      </c>
      <c r="E70" s="2">
        <v>65</v>
      </c>
      <c r="F70" s="2">
        <v>22.22222</v>
      </c>
      <c r="G70" s="2">
        <f t="shared" si="4"/>
        <v>1444.4443</v>
      </c>
    </row>
    <row r="71" spans="1:7" ht="12.75">
      <c r="A71" s="2">
        <v>41</v>
      </c>
      <c r="B71" s="2">
        <v>22.22222</v>
      </c>
      <c r="C71" s="2">
        <f t="shared" si="3"/>
        <v>911.11102</v>
      </c>
      <c r="D71" s="2"/>
      <c r="E71" s="2">
        <v>66</v>
      </c>
      <c r="F71" s="2">
        <v>22.22222</v>
      </c>
      <c r="G71" s="2">
        <f t="shared" si="4"/>
        <v>1466.66652</v>
      </c>
    </row>
    <row r="72" spans="1:7" ht="12.75">
      <c r="A72" s="2">
        <v>68</v>
      </c>
      <c r="B72" s="2">
        <v>22.22222</v>
      </c>
      <c r="C72" s="2">
        <f t="shared" si="3"/>
        <v>1511.11096</v>
      </c>
      <c r="D72" s="2" t="s">
        <v>31</v>
      </c>
      <c r="E72" s="2">
        <v>66</v>
      </c>
      <c r="F72" s="2">
        <v>22.22222</v>
      </c>
      <c r="G72" s="2">
        <f t="shared" si="4"/>
        <v>1466.66652</v>
      </c>
    </row>
    <row r="73" spans="1:7" ht="12.75">
      <c r="A73" s="2">
        <v>66</v>
      </c>
      <c r="B73" s="2">
        <v>22.22222</v>
      </c>
      <c r="C73" s="2">
        <f t="shared" si="3"/>
        <v>1466.66652</v>
      </c>
      <c r="D73" s="2" t="s">
        <v>33</v>
      </c>
      <c r="E73" s="2">
        <v>66</v>
      </c>
      <c r="F73" s="2">
        <v>22.22222</v>
      </c>
      <c r="G73" s="2">
        <f t="shared" si="4"/>
        <v>1466.66652</v>
      </c>
    </row>
    <row r="74" spans="1:7" ht="12.75">
      <c r="A74" s="2">
        <v>37</v>
      </c>
      <c r="B74" s="2">
        <v>22.22222</v>
      </c>
      <c r="C74" s="2">
        <f t="shared" si="3"/>
        <v>822.22214</v>
      </c>
      <c r="D74" s="2"/>
      <c r="E74" s="2">
        <v>68</v>
      </c>
      <c r="F74" s="2">
        <v>22.22222</v>
      </c>
      <c r="G74" s="2">
        <f t="shared" si="4"/>
        <v>1511.11096</v>
      </c>
    </row>
    <row r="75" spans="1:7" ht="12.75">
      <c r="A75" s="2">
        <v>60</v>
      </c>
      <c r="B75" s="2">
        <v>22.22222</v>
      </c>
      <c r="C75" s="2">
        <f t="shared" si="3"/>
        <v>1333.3332</v>
      </c>
      <c r="D75" s="2"/>
      <c r="E75" s="2">
        <v>69</v>
      </c>
      <c r="F75" s="2">
        <v>22.22222</v>
      </c>
      <c r="G75" s="2">
        <f t="shared" si="4"/>
        <v>1533.33318</v>
      </c>
    </row>
    <row r="76" spans="1:7" ht="12.75">
      <c r="A76" s="2">
        <v>58</v>
      </c>
      <c r="B76" s="2">
        <v>22.22222</v>
      </c>
      <c r="C76" s="2">
        <f t="shared" si="3"/>
        <v>1288.88876</v>
      </c>
      <c r="D76" s="2"/>
      <c r="E76" s="2">
        <v>69</v>
      </c>
      <c r="F76" s="2">
        <v>22.22222</v>
      </c>
      <c r="G76" s="2">
        <f t="shared" si="4"/>
        <v>1533.33318</v>
      </c>
    </row>
    <row r="77" spans="1:7" ht="12.75">
      <c r="A77" s="2">
        <v>65</v>
      </c>
      <c r="B77" s="2">
        <v>22.22222</v>
      </c>
      <c r="C77" s="2">
        <f t="shared" si="3"/>
        <v>1444.4443</v>
      </c>
      <c r="D77" s="2" t="s">
        <v>31</v>
      </c>
      <c r="E77" s="2">
        <v>73</v>
      </c>
      <c r="F77" s="2">
        <v>22.22222</v>
      </c>
      <c r="G77" s="2">
        <f t="shared" si="4"/>
        <v>1622.22206</v>
      </c>
    </row>
    <row r="78" spans="1:7" ht="12.75">
      <c r="A78" s="2">
        <v>39</v>
      </c>
      <c r="B78" s="2">
        <v>22.22222</v>
      </c>
      <c r="C78" s="2">
        <f t="shared" si="3"/>
        <v>866.66658</v>
      </c>
      <c r="D78" s="2"/>
      <c r="E78" s="2">
        <v>84</v>
      </c>
      <c r="F78" s="2">
        <v>22.22222</v>
      </c>
      <c r="G78" s="2">
        <f t="shared" si="4"/>
        <v>1866.66648</v>
      </c>
    </row>
    <row r="79" spans="1:4" ht="12.75">
      <c r="A79" s="3" t="s">
        <v>9</v>
      </c>
      <c r="B79" s="2">
        <f>MIN(C4:C78)</f>
        <v>599.99994</v>
      </c>
      <c r="C79" t="s">
        <v>8</v>
      </c>
      <c r="D79">
        <f>COUNT(C4:C78)</f>
        <v>75</v>
      </c>
    </row>
    <row r="80" spans="1:4" ht="12.75">
      <c r="A80" s="3" t="s">
        <v>11</v>
      </c>
      <c r="B80" s="2">
        <f>MAX(C4:C78)</f>
        <v>1866.66648</v>
      </c>
      <c r="C80" t="s">
        <v>10</v>
      </c>
      <c r="D80">
        <f>AVERAGE(C4:C78)</f>
        <v>1075.8517442666669</v>
      </c>
    </row>
    <row r="81" spans="2:4" ht="12.75">
      <c r="B81" s="2"/>
      <c r="C81" t="s">
        <v>12</v>
      </c>
      <c r="D81">
        <f>MEDIAN(C4:C78)</f>
        <v>1022.22212</v>
      </c>
    </row>
    <row r="82" spans="1:4" ht="12.75">
      <c r="A82" s="2"/>
      <c r="B82" s="2"/>
      <c r="C82" t="s">
        <v>13</v>
      </c>
      <c r="D82">
        <f>STDEV(C4:C78)</f>
        <v>272.04516456358033</v>
      </c>
    </row>
    <row r="83" spans="1:4" ht="12.75">
      <c r="A83" s="2"/>
      <c r="B83" s="2"/>
      <c r="C83" s="2"/>
      <c r="D83" s="2"/>
    </row>
    <row r="84" spans="1:4" ht="12.75">
      <c r="A84" s="3"/>
      <c r="B84" s="4"/>
      <c r="C84" s="2"/>
      <c r="D84" s="2"/>
    </row>
    <row r="86" spans="1:4" ht="12.75">
      <c r="A86" s="3"/>
      <c r="C86" s="2"/>
      <c r="D86" s="2"/>
    </row>
    <row r="87" spans="3:4" ht="12.75">
      <c r="C87" s="2"/>
      <c r="D87" s="2"/>
    </row>
    <row r="88" spans="5:6" ht="12.75">
      <c r="E88" s="2"/>
      <c r="F88" s="2"/>
    </row>
    <row r="90" spans="1:5" ht="12.75">
      <c r="A90" t="s">
        <v>0</v>
      </c>
      <c r="B90" t="s">
        <v>1</v>
      </c>
      <c r="C90" s="1">
        <v>38545</v>
      </c>
      <c r="E90" t="s">
        <v>2</v>
      </c>
    </row>
    <row r="91" spans="1:5" ht="12.75">
      <c r="A91" t="s">
        <v>34</v>
      </c>
      <c r="C91" t="s">
        <v>4</v>
      </c>
      <c r="D91" t="s">
        <v>5</v>
      </c>
      <c r="E91" t="s">
        <v>6</v>
      </c>
    </row>
    <row r="92" ht="12.75">
      <c r="G92" t="s">
        <v>7</v>
      </c>
    </row>
    <row r="93" spans="1:7" ht="12.75">
      <c r="A93" s="2">
        <v>42</v>
      </c>
      <c r="B93" s="2">
        <v>22.22222</v>
      </c>
      <c r="C93" s="2">
        <f aca="true" t="shared" si="5" ref="C93:C126">A93*B93</f>
        <v>933.33324</v>
      </c>
      <c r="D93" s="2"/>
      <c r="E93" s="2">
        <v>22</v>
      </c>
      <c r="F93" s="2">
        <v>22.22222</v>
      </c>
      <c r="G93" s="2">
        <f aca="true" t="shared" si="6" ref="G93:G126">E93*F93</f>
        <v>488.88884</v>
      </c>
    </row>
    <row r="94" spans="1:7" ht="12.75">
      <c r="A94" s="2">
        <v>51</v>
      </c>
      <c r="B94" s="2">
        <v>22.22222</v>
      </c>
      <c r="C94" s="2">
        <f t="shared" si="5"/>
        <v>1133.33322</v>
      </c>
      <c r="D94" s="2"/>
      <c r="E94" s="2">
        <v>23</v>
      </c>
      <c r="F94" s="2">
        <v>22.22222</v>
      </c>
      <c r="G94" s="2">
        <f t="shared" si="6"/>
        <v>511.11106</v>
      </c>
    </row>
    <row r="95" spans="1:7" ht="12.75">
      <c r="A95" s="2">
        <v>42</v>
      </c>
      <c r="B95" s="2">
        <v>22.22222</v>
      </c>
      <c r="C95" s="2">
        <f t="shared" si="5"/>
        <v>933.33324</v>
      </c>
      <c r="D95" s="2"/>
      <c r="E95" s="2">
        <v>24</v>
      </c>
      <c r="F95" s="2">
        <v>22.22222</v>
      </c>
      <c r="G95" s="2">
        <f t="shared" si="6"/>
        <v>533.3332800000001</v>
      </c>
    </row>
    <row r="96" spans="1:7" ht="12.75">
      <c r="A96" s="2">
        <v>45</v>
      </c>
      <c r="B96" s="2">
        <v>22.22222</v>
      </c>
      <c r="C96" s="2">
        <f t="shared" si="5"/>
        <v>999.9999</v>
      </c>
      <c r="D96" s="2"/>
      <c r="E96" s="2">
        <v>25</v>
      </c>
      <c r="F96" s="2">
        <v>22.22222</v>
      </c>
      <c r="G96" s="2">
        <f t="shared" si="6"/>
        <v>555.5555</v>
      </c>
    </row>
    <row r="97" spans="1:7" ht="12.75">
      <c r="A97" s="2">
        <v>49</v>
      </c>
      <c r="B97" s="2">
        <v>22.22222</v>
      </c>
      <c r="C97" s="2">
        <f t="shared" si="5"/>
        <v>1088.88878</v>
      </c>
      <c r="D97" s="2"/>
      <c r="E97" s="2">
        <v>28</v>
      </c>
      <c r="F97" s="2">
        <v>22.22222</v>
      </c>
      <c r="G97" s="2">
        <f t="shared" si="6"/>
        <v>622.22216</v>
      </c>
    </row>
    <row r="98" spans="1:7" ht="12.75">
      <c r="A98" s="2">
        <v>23</v>
      </c>
      <c r="B98" s="2">
        <v>22.22222</v>
      </c>
      <c r="C98" s="2">
        <f t="shared" si="5"/>
        <v>511.11106</v>
      </c>
      <c r="D98" s="2"/>
      <c r="E98" s="2">
        <v>34</v>
      </c>
      <c r="F98" s="2">
        <v>22.22222</v>
      </c>
      <c r="G98" s="2">
        <f t="shared" si="6"/>
        <v>755.55548</v>
      </c>
    </row>
    <row r="99" spans="1:7" ht="12.75">
      <c r="A99" s="2">
        <v>55</v>
      </c>
      <c r="B99" s="2">
        <v>22.22222</v>
      </c>
      <c r="C99" s="2">
        <f t="shared" si="5"/>
        <v>1222.2221</v>
      </c>
      <c r="D99" s="2"/>
      <c r="E99" s="2">
        <v>35</v>
      </c>
      <c r="F99" s="2">
        <v>22.22222</v>
      </c>
      <c r="G99" s="2">
        <f t="shared" si="6"/>
        <v>777.7777</v>
      </c>
    </row>
    <row r="100" spans="1:7" ht="12.75">
      <c r="A100" s="2">
        <v>38</v>
      </c>
      <c r="B100" s="2">
        <v>22.22222</v>
      </c>
      <c r="C100" s="2">
        <f t="shared" si="5"/>
        <v>844.44436</v>
      </c>
      <c r="D100" s="2"/>
      <c r="E100" s="2">
        <v>38</v>
      </c>
      <c r="F100" s="2">
        <v>22.22222</v>
      </c>
      <c r="G100" s="2">
        <f t="shared" si="6"/>
        <v>844.44436</v>
      </c>
    </row>
    <row r="101" spans="1:7" ht="12.75">
      <c r="A101" s="2">
        <v>25</v>
      </c>
      <c r="B101" s="2">
        <v>22.22222</v>
      </c>
      <c r="C101" s="2">
        <f t="shared" si="5"/>
        <v>555.5555</v>
      </c>
      <c r="D101" s="2"/>
      <c r="E101" s="2">
        <v>39</v>
      </c>
      <c r="F101" s="2">
        <v>22.22222</v>
      </c>
      <c r="G101" s="2">
        <f t="shared" si="6"/>
        <v>866.66658</v>
      </c>
    </row>
    <row r="102" spans="1:7" ht="12.75">
      <c r="A102" s="2">
        <v>56</v>
      </c>
      <c r="B102" s="2">
        <v>22.22222</v>
      </c>
      <c r="C102" s="2">
        <f t="shared" si="5"/>
        <v>1244.44432</v>
      </c>
      <c r="D102" s="2" t="s">
        <v>31</v>
      </c>
      <c r="E102" s="2">
        <v>40</v>
      </c>
      <c r="F102" s="2">
        <v>22.22222</v>
      </c>
      <c r="G102" s="2">
        <f t="shared" si="6"/>
        <v>888.8888</v>
      </c>
    </row>
    <row r="103" spans="1:7" ht="12.75">
      <c r="A103" s="2">
        <v>34</v>
      </c>
      <c r="B103" s="2">
        <v>22.22222</v>
      </c>
      <c r="C103" s="2">
        <f t="shared" si="5"/>
        <v>755.55548</v>
      </c>
      <c r="D103" s="2"/>
      <c r="E103" s="2">
        <v>40</v>
      </c>
      <c r="F103" s="2">
        <v>22.22222</v>
      </c>
      <c r="G103" s="2">
        <f t="shared" si="6"/>
        <v>888.8888</v>
      </c>
    </row>
    <row r="104" spans="1:7" ht="12.75">
      <c r="A104" s="2">
        <v>47</v>
      </c>
      <c r="B104" s="2">
        <v>22.22222</v>
      </c>
      <c r="C104" s="2">
        <f t="shared" si="5"/>
        <v>1044.44434</v>
      </c>
      <c r="D104" s="2"/>
      <c r="E104" s="2">
        <v>41</v>
      </c>
      <c r="F104" s="2">
        <v>22.22222</v>
      </c>
      <c r="G104" s="2">
        <f t="shared" si="6"/>
        <v>911.11102</v>
      </c>
    </row>
    <row r="105" spans="1:7" ht="12.75">
      <c r="A105" s="2">
        <v>53</v>
      </c>
      <c r="B105" s="2">
        <v>22.22222</v>
      </c>
      <c r="C105" s="2">
        <f t="shared" si="5"/>
        <v>1177.77766</v>
      </c>
      <c r="D105" s="2"/>
      <c r="E105" s="2">
        <v>42</v>
      </c>
      <c r="F105" s="2">
        <v>22.22222</v>
      </c>
      <c r="G105" s="2">
        <f t="shared" si="6"/>
        <v>933.33324</v>
      </c>
    </row>
    <row r="106" spans="1:7" ht="12.75">
      <c r="A106" s="2">
        <v>39</v>
      </c>
      <c r="B106" s="2">
        <v>22.22222</v>
      </c>
      <c r="C106" s="2">
        <f t="shared" si="5"/>
        <v>866.66658</v>
      </c>
      <c r="D106" s="2"/>
      <c r="E106" s="2">
        <v>42</v>
      </c>
      <c r="F106" s="2">
        <v>22.22222</v>
      </c>
      <c r="G106" s="2">
        <f t="shared" si="6"/>
        <v>933.33324</v>
      </c>
    </row>
    <row r="107" spans="1:7" ht="12.75">
      <c r="A107" s="2">
        <v>44</v>
      </c>
      <c r="B107" s="2">
        <v>22.22222</v>
      </c>
      <c r="C107" s="2">
        <f t="shared" si="5"/>
        <v>977.77768</v>
      </c>
      <c r="D107" s="2"/>
      <c r="E107" s="2">
        <v>42</v>
      </c>
      <c r="F107" s="2">
        <v>22.22222</v>
      </c>
      <c r="G107" s="2">
        <f t="shared" si="6"/>
        <v>933.33324</v>
      </c>
    </row>
    <row r="108" spans="1:7" ht="12.75">
      <c r="A108" s="2">
        <v>56</v>
      </c>
      <c r="B108" s="2">
        <v>22.22222</v>
      </c>
      <c r="C108" s="2">
        <f t="shared" si="5"/>
        <v>1244.44432</v>
      </c>
      <c r="D108" s="2" t="s">
        <v>31</v>
      </c>
      <c r="E108" s="2">
        <v>43</v>
      </c>
      <c r="F108" s="2">
        <v>22.22222</v>
      </c>
      <c r="G108" s="2">
        <f t="shared" si="6"/>
        <v>955.55546</v>
      </c>
    </row>
    <row r="109" spans="1:7" ht="12.75">
      <c r="A109" s="2">
        <v>56</v>
      </c>
      <c r="B109" s="2">
        <v>22.22222</v>
      </c>
      <c r="C109" s="2">
        <f t="shared" si="5"/>
        <v>1244.44432</v>
      </c>
      <c r="D109" s="2"/>
      <c r="E109" s="2">
        <v>43</v>
      </c>
      <c r="F109" s="2">
        <v>22.22222</v>
      </c>
      <c r="G109" s="2">
        <f t="shared" si="6"/>
        <v>955.55546</v>
      </c>
    </row>
    <row r="110" spans="1:7" ht="12.75">
      <c r="A110" s="2">
        <v>43</v>
      </c>
      <c r="B110" s="2">
        <v>22.22222</v>
      </c>
      <c r="C110" s="2">
        <f t="shared" si="5"/>
        <v>955.55546</v>
      </c>
      <c r="D110" s="2"/>
      <c r="E110" s="2">
        <v>43</v>
      </c>
      <c r="F110" s="2">
        <v>22.22222</v>
      </c>
      <c r="G110" s="2">
        <f t="shared" si="6"/>
        <v>955.55546</v>
      </c>
    </row>
    <row r="111" spans="1:7" ht="12.75">
      <c r="A111" s="2">
        <v>45</v>
      </c>
      <c r="B111" s="2">
        <v>22.22222</v>
      </c>
      <c r="C111" s="2">
        <f t="shared" si="5"/>
        <v>999.9999</v>
      </c>
      <c r="D111" s="2"/>
      <c r="E111" s="2">
        <v>44</v>
      </c>
      <c r="F111" s="2">
        <v>22.22222</v>
      </c>
      <c r="G111" s="2">
        <f t="shared" si="6"/>
        <v>977.77768</v>
      </c>
    </row>
    <row r="112" spans="1:7" ht="12.75">
      <c r="A112" s="2">
        <v>40</v>
      </c>
      <c r="B112" s="2">
        <v>22.22222</v>
      </c>
      <c r="C112" s="2">
        <f t="shared" si="5"/>
        <v>888.8888</v>
      </c>
      <c r="D112" s="2"/>
      <c r="E112" s="2">
        <v>44</v>
      </c>
      <c r="F112" s="2">
        <v>22.22222</v>
      </c>
      <c r="G112" s="2">
        <f t="shared" si="6"/>
        <v>977.77768</v>
      </c>
    </row>
    <row r="113" spans="1:7" ht="12.75">
      <c r="A113" s="2">
        <v>43</v>
      </c>
      <c r="B113" s="2">
        <v>22.22222</v>
      </c>
      <c r="C113" s="2">
        <f t="shared" si="5"/>
        <v>955.55546</v>
      </c>
      <c r="D113" s="2"/>
      <c r="E113" s="2">
        <v>45</v>
      </c>
      <c r="F113" s="2">
        <v>22.22222</v>
      </c>
      <c r="G113" s="2">
        <f t="shared" si="6"/>
        <v>999.9999</v>
      </c>
    </row>
    <row r="114" spans="1:7" ht="12.75">
      <c r="A114" s="2">
        <v>48</v>
      </c>
      <c r="B114" s="2">
        <v>22.22222</v>
      </c>
      <c r="C114" s="2">
        <f t="shared" si="5"/>
        <v>1066.6665600000001</v>
      </c>
      <c r="D114" s="2" t="s">
        <v>31</v>
      </c>
      <c r="E114" s="2">
        <v>45</v>
      </c>
      <c r="F114" s="2">
        <v>22.22222</v>
      </c>
      <c r="G114" s="2">
        <f t="shared" si="6"/>
        <v>999.9999</v>
      </c>
    </row>
    <row r="115" spans="1:7" ht="12.75">
      <c r="A115" s="2">
        <v>53</v>
      </c>
      <c r="B115" s="2">
        <v>22.22222</v>
      </c>
      <c r="C115" s="2">
        <f t="shared" si="5"/>
        <v>1177.77766</v>
      </c>
      <c r="D115" s="2"/>
      <c r="E115" s="2">
        <v>47</v>
      </c>
      <c r="F115" s="2">
        <v>22.22222</v>
      </c>
      <c r="G115" s="2">
        <f t="shared" si="6"/>
        <v>1044.44434</v>
      </c>
    </row>
    <row r="116" spans="1:7" ht="12.75">
      <c r="A116" s="2">
        <v>42</v>
      </c>
      <c r="B116" s="2">
        <v>22.22222</v>
      </c>
      <c r="C116" s="2">
        <f t="shared" si="5"/>
        <v>933.33324</v>
      </c>
      <c r="D116" s="2"/>
      <c r="E116" s="2">
        <v>48</v>
      </c>
      <c r="F116" s="2">
        <v>22.22222</v>
      </c>
      <c r="G116" s="2">
        <f t="shared" si="6"/>
        <v>1066.6665600000001</v>
      </c>
    </row>
    <row r="117" spans="1:7" ht="12.75">
      <c r="A117" s="2">
        <v>41</v>
      </c>
      <c r="B117" s="2">
        <v>22.22222</v>
      </c>
      <c r="C117" s="2">
        <f t="shared" si="5"/>
        <v>911.11102</v>
      </c>
      <c r="D117" s="2"/>
      <c r="E117" s="2">
        <v>48</v>
      </c>
      <c r="F117" s="2">
        <v>22.22222</v>
      </c>
      <c r="G117" s="2">
        <f t="shared" si="6"/>
        <v>1066.6665600000001</v>
      </c>
    </row>
    <row r="118" spans="1:7" ht="12.75">
      <c r="A118" s="2">
        <v>43</v>
      </c>
      <c r="B118" s="2">
        <v>22.22222</v>
      </c>
      <c r="C118" s="2">
        <f t="shared" si="5"/>
        <v>955.55546</v>
      </c>
      <c r="D118" s="2"/>
      <c r="E118" s="2">
        <v>49</v>
      </c>
      <c r="F118" s="2">
        <v>22.22222</v>
      </c>
      <c r="G118" s="2">
        <f t="shared" si="6"/>
        <v>1088.88878</v>
      </c>
    </row>
    <row r="119" spans="1:7" ht="12.75">
      <c r="A119" s="2">
        <v>40</v>
      </c>
      <c r="B119" s="2">
        <v>22.22222</v>
      </c>
      <c r="C119" s="2">
        <f t="shared" si="5"/>
        <v>888.8888</v>
      </c>
      <c r="D119" s="2"/>
      <c r="E119" s="2">
        <v>49</v>
      </c>
      <c r="F119" s="2">
        <v>22.22222</v>
      </c>
      <c r="G119" s="2">
        <f t="shared" si="6"/>
        <v>1088.88878</v>
      </c>
    </row>
    <row r="120" spans="1:7" ht="12.75">
      <c r="A120" s="2">
        <v>49</v>
      </c>
      <c r="B120" s="2">
        <v>22.22222</v>
      </c>
      <c r="C120" s="2">
        <f t="shared" si="5"/>
        <v>1088.88878</v>
      </c>
      <c r="D120" s="2"/>
      <c r="E120" s="2">
        <v>51</v>
      </c>
      <c r="F120" s="2">
        <v>22.22222</v>
      </c>
      <c r="G120" s="2">
        <f t="shared" si="6"/>
        <v>1133.33322</v>
      </c>
    </row>
    <row r="121" spans="1:7" ht="12.75">
      <c r="A121" s="2">
        <v>35</v>
      </c>
      <c r="B121" s="2">
        <v>22.22222</v>
      </c>
      <c r="C121" s="2">
        <f t="shared" si="5"/>
        <v>777.7777</v>
      </c>
      <c r="D121" s="2"/>
      <c r="E121" s="2">
        <v>53</v>
      </c>
      <c r="F121" s="2">
        <v>22.22222</v>
      </c>
      <c r="G121" s="2">
        <f t="shared" si="6"/>
        <v>1177.77766</v>
      </c>
    </row>
    <row r="122" spans="1:7" ht="12.75">
      <c r="A122" s="2">
        <v>24</v>
      </c>
      <c r="B122" s="2">
        <v>22.22222</v>
      </c>
      <c r="C122" s="2">
        <f t="shared" si="5"/>
        <v>533.3332800000001</v>
      </c>
      <c r="D122" s="2"/>
      <c r="E122" s="2">
        <v>53</v>
      </c>
      <c r="F122" s="2">
        <v>22.22222</v>
      </c>
      <c r="G122" s="2">
        <f t="shared" si="6"/>
        <v>1177.77766</v>
      </c>
    </row>
    <row r="123" spans="1:7" ht="12.75">
      <c r="A123" s="2">
        <v>22</v>
      </c>
      <c r="B123" s="2">
        <v>22.22222</v>
      </c>
      <c r="C123" s="2">
        <f t="shared" si="5"/>
        <v>488.88884</v>
      </c>
      <c r="D123" s="2"/>
      <c r="E123" s="2">
        <v>55</v>
      </c>
      <c r="F123" s="2">
        <v>22.22222</v>
      </c>
      <c r="G123" s="2">
        <f t="shared" si="6"/>
        <v>1222.2221</v>
      </c>
    </row>
    <row r="124" spans="1:7" ht="12.75">
      <c r="A124" s="2">
        <v>44</v>
      </c>
      <c r="B124" s="2">
        <v>22.22222</v>
      </c>
      <c r="C124" s="2">
        <f t="shared" si="5"/>
        <v>977.77768</v>
      </c>
      <c r="D124" s="2"/>
      <c r="E124" s="2">
        <v>56</v>
      </c>
      <c r="F124" s="2">
        <v>22.22222</v>
      </c>
      <c r="G124" s="2">
        <f t="shared" si="6"/>
        <v>1244.44432</v>
      </c>
    </row>
    <row r="125" spans="1:7" ht="12.75">
      <c r="A125" s="2">
        <v>48</v>
      </c>
      <c r="B125" s="2">
        <v>22.22222</v>
      </c>
      <c r="C125" s="2">
        <f t="shared" si="5"/>
        <v>1066.6665600000001</v>
      </c>
      <c r="D125" s="2"/>
      <c r="E125" s="2">
        <v>56</v>
      </c>
      <c r="F125" s="2">
        <v>22.22222</v>
      </c>
      <c r="G125" s="2">
        <f t="shared" si="6"/>
        <v>1244.44432</v>
      </c>
    </row>
    <row r="126" spans="1:7" ht="12.75">
      <c r="A126" s="2">
        <v>28</v>
      </c>
      <c r="B126" s="2">
        <v>22.22222</v>
      </c>
      <c r="C126" s="2">
        <f t="shared" si="5"/>
        <v>622.22216</v>
      </c>
      <c r="D126" s="2"/>
      <c r="E126" s="2">
        <v>56</v>
      </c>
      <c r="F126" s="2">
        <v>22.22222</v>
      </c>
      <c r="G126" s="2">
        <f t="shared" si="6"/>
        <v>1244.44432</v>
      </c>
    </row>
    <row r="127" spans="1:4" ht="12.75">
      <c r="A127" s="3" t="s">
        <v>9</v>
      </c>
      <c r="B127" s="2">
        <f>MIN(C93:C126)</f>
        <v>488.88884</v>
      </c>
      <c r="C127" t="s">
        <v>8</v>
      </c>
      <c r="D127">
        <f>COUNT(C93:C126)</f>
        <v>34</v>
      </c>
    </row>
    <row r="128" spans="1:4" ht="12.75">
      <c r="A128" s="3" t="s">
        <v>11</v>
      </c>
      <c r="B128" s="2">
        <f>MAX(C93:C126)</f>
        <v>1244.44432</v>
      </c>
      <c r="C128" t="s">
        <v>10</v>
      </c>
      <c r="D128">
        <f>AVERAGE(C93:C126)</f>
        <v>943.1371605882352</v>
      </c>
    </row>
    <row r="129" spans="2:4" ht="12.75">
      <c r="B129" s="2"/>
      <c r="C129" t="s">
        <v>12</v>
      </c>
      <c r="D129">
        <f>MEDIAN(C93:C126)</f>
        <v>955.55546</v>
      </c>
    </row>
    <row r="130" spans="1:4" ht="12.75">
      <c r="A130" s="2"/>
      <c r="B130" s="2"/>
      <c r="C130" t="s">
        <v>13</v>
      </c>
      <c r="D130">
        <f>STDEV(C93:C126)</f>
        <v>212.38783708532904</v>
      </c>
    </row>
    <row r="131" spans="1:4" ht="12.75">
      <c r="A131" s="2"/>
      <c r="B131" s="2"/>
      <c r="C131" s="2"/>
      <c r="D131" s="2"/>
    </row>
    <row r="132" spans="1:4" ht="12.75">
      <c r="A132" s="3"/>
      <c r="B132" s="4"/>
      <c r="C132" s="2"/>
      <c r="D132" s="2"/>
    </row>
    <row r="134" spans="1:4" ht="12.75">
      <c r="A134" s="3"/>
      <c r="C134" s="2"/>
      <c r="D134" s="2"/>
    </row>
    <row r="136" spans="1:5" ht="12.75">
      <c r="A136" t="s">
        <v>0</v>
      </c>
      <c r="B136" t="s">
        <v>1</v>
      </c>
      <c r="C136" s="1">
        <v>38545</v>
      </c>
      <c r="E136" t="s">
        <v>2</v>
      </c>
    </row>
    <row r="137" spans="1:5" ht="12.75">
      <c r="A137" t="s">
        <v>35</v>
      </c>
      <c r="C137" t="s">
        <v>4</v>
      </c>
      <c r="D137" t="s">
        <v>5</v>
      </c>
      <c r="E137" t="s">
        <v>6</v>
      </c>
    </row>
    <row r="138" ht="12.75">
      <c r="G138" t="s">
        <v>7</v>
      </c>
    </row>
    <row r="139" spans="1:7" ht="12.75">
      <c r="A139" s="2">
        <v>25</v>
      </c>
      <c r="B139" s="2">
        <v>22.22222</v>
      </c>
      <c r="C139" s="2">
        <f aca="true" t="shared" si="7" ref="C139:C144">A139*B139</f>
        <v>555.5555</v>
      </c>
      <c r="D139" s="2"/>
      <c r="E139" s="2">
        <v>22</v>
      </c>
      <c r="F139" s="2">
        <v>22.22222</v>
      </c>
      <c r="G139" s="2">
        <f aca="true" t="shared" si="8" ref="G139:G144">E139*F139</f>
        <v>488.88884</v>
      </c>
    </row>
    <row r="140" spans="1:7" ht="12.75">
      <c r="A140" s="2">
        <v>24</v>
      </c>
      <c r="B140" s="2">
        <v>22.22222</v>
      </c>
      <c r="C140" s="2">
        <f t="shared" si="7"/>
        <v>533.3332800000001</v>
      </c>
      <c r="D140" s="2"/>
      <c r="E140" s="2">
        <v>23</v>
      </c>
      <c r="F140" s="2">
        <v>22.22222</v>
      </c>
      <c r="G140" s="2">
        <f t="shared" si="8"/>
        <v>511.11106</v>
      </c>
    </row>
    <row r="141" spans="1:7" ht="12.75">
      <c r="A141" s="2">
        <v>37</v>
      </c>
      <c r="B141" s="2">
        <v>22.22222</v>
      </c>
      <c r="C141" s="2">
        <f t="shared" si="7"/>
        <v>822.22214</v>
      </c>
      <c r="D141" s="2"/>
      <c r="E141" s="2">
        <v>24</v>
      </c>
      <c r="F141" s="2">
        <v>22.22222</v>
      </c>
      <c r="G141" s="2">
        <f t="shared" si="8"/>
        <v>533.3332800000001</v>
      </c>
    </row>
    <row r="142" spans="1:7" ht="12.75">
      <c r="A142" s="2">
        <v>25</v>
      </c>
      <c r="B142" s="2">
        <v>22.22222</v>
      </c>
      <c r="C142" s="2">
        <f t="shared" si="7"/>
        <v>555.5555</v>
      </c>
      <c r="D142" s="2"/>
      <c r="E142" s="2">
        <v>25</v>
      </c>
      <c r="F142" s="2">
        <v>22.22222</v>
      </c>
      <c r="G142" s="2">
        <f t="shared" si="8"/>
        <v>555.5555</v>
      </c>
    </row>
    <row r="143" spans="1:7" ht="12.75">
      <c r="A143" s="2">
        <v>56</v>
      </c>
      <c r="B143" s="2">
        <v>22.22222</v>
      </c>
      <c r="C143" s="2">
        <f t="shared" si="7"/>
        <v>1244.44432</v>
      </c>
      <c r="D143" s="2"/>
      <c r="E143" s="2">
        <v>28</v>
      </c>
      <c r="F143" s="2">
        <v>22.22222</v>
      </c>
      <c r="G143" s="2">
        <f t="shared" si="8"/>
        <v>622.22216</v>
      </c>
    </row>
    <row r="144" spans="1:7" ht="12.75">
      <c r="A144" s="2">
        <v>40</v>
      </c>
      <c r="B144" s="2">
        <v>22.22222</v>
      </c>
      <c r="C144" s="2">
        <f t="shared" si="7"/>
        <v>888.8888</v>
      </c>
      <c r="D144" s="2"/>
      <c r="E144" s="2">
        <v>34</v>
      </c>
      <c r="F144" s="2">
        <v>22.22222</v>
      </c>
      <c r="G144" s="2">
        <f t="shared" si="8"/>
        <v>755.55548</v>
      </c>
    </row>
    <row r="145" spans="1:4" ht="12.75">
      <c r="A145" s="3" t="s">
        <v>9</v>
      </c>
      <c r="B145" s="2">
        <f>MIN(C139:C144)</f>
        <v>533.3332800000001</v>
      </c>
      <c r="C145" t="s">
        <v>8</v>
      </c>
      <c r="D145">
        <f>COUNT(C139:C144)</f>
        <v>6</v>
      </c>
    </row>
    <row r="146" spans="1:4" ht="12.75">
      <c r="A146" s="3" t="s">
        <v>11</v>
      </c>
      <c r="B146" s="2">
        <f>MAX(C139:C144)</f>
        <v>1244.44432</v>
      </c>
      <c r="C146" t="s">
        <v>10</v>
      </c>
      <c r="D146">
        <f>AVERAGE(C139:C144)</f>
        <v>766.6665899999999</v>
      </c>
    </row>
    <row r="147" spans="2:4" ht="12.75">
      <c r="B147" s="2"/>
      <c r="C147" t="s">
        <v>12</v>
      </c>
      <c r="D147">
        <f>MEDIAN(C139:C144)</f>
        <v>688.88882</v>
      </c>
    </row>
    <row r="148" spans="1:4" ht="12.75">
      <c r="A148" s="2"/>
      <c r="B148" s="2"/>
      <c r="C148" t="s">
        <v>13</v>
      </c>
      <c r="D148">
        <f>STDEV(C139:C144)</f>
        <v>279.2405648306034</v>
      </c>
    </row>
    <row r="149" spans="1:4" ht="12.75">
      <c r="A149" s="2"/>
      <c r="B149" s="2"/>
      <c r="C149" s="2"/>
      <c r="D149" s="2"/>
    </row>
    <row r="150" spans="1:4" ht="12.75">
      <c r="A150" s="3"/>
      <c r="B150" s="4"/>
      <c r="C150" s="2"/>
      <c r="D150" s="2"/>
    </row>
    <row r="152" spans="1:5" ht="12.75">
      <c r="A152" t="s">
        <v>0</v>
      </c>
      <c r="B152" t="s">
        <v>1</v>
      </c>
      <c r="C152" s="1">
        <v>38545</v>
      </c>
      <c r="E152" t="s">
        <v>2</v>
      </c>
    </row>
    <row r="153" spans="1:5" ht="12.75">
      <c r="A153" t="s">
        <v>36</v>
      </c>
      <c r="C153" t="s">
        <v>4</v>
      </c>
      <c r="D153" t="s">
        <v>37</v>
      </c>
      <c r="E153" t="s">
        <v>38</v>
      </c>
    </row>
    <row r="154" ht="12.75">
      <c r="G154" t="s">
        <v>7</v>
      </c>
    </row>
    <row r="155" spans="1:7" ht="12.75">
      <c r="A155" s="2">
        <v>51</v>
      </c>
      <c r="B155" s="2">
        <v>8.8888</v>
      </c>
      <c r="C155" s="2">
        <f aca="true" t="shared" si="9" ref="C155:C189">A155*B155</f>
        <v>453.3288</v>
      </c>
      <c r="D155" s="2"/>
      <c r="E155" s="2">
        <v>28</v>
      </c>
      <c r="F155" s="2">
        <v>8.8888</v>
      </c>
      <c r="G155" s="2">
        <f aca="true" t="shared" si="10" ref="G155:G189">E155*F155</f>
        <v>248.88639999999998</v>
      </c>
    </row>
    <row r="156" spans="1:7" ht="12.75">
      <c r="A156" s="2">
        <v>68</v>
      </c>
      <c r="B156" s="2">
        <v>8.8888</v>
      </c>
      <c r="C156" s="2">
        <f t="shared" si="9"/>
        <v>604.4384</v>
      </c>
      <c r="D156" s="2"/>
      <c r="E156" s="2">
        <v>30</v>
      </c>
      <c r="F156" s="2">
        <v>8.8888</v>
      </c>
      <c r="G156" s="2">
        <f t="shared" si="10"/>
        <v>266.664</v>
      </c>
    </row>
    <row r="157" spans="1:7" ht="12.75">
      <c r="A157" s="2">
        <v>47</v>
      </c>
      <c r="B157" s="2">
        <v>8.88888</v>
      </c>
      <c r="C157" s="2">
        <f t="shared" si="9"/>
        <v>417.77736000000004</v>
      </c>
      <c r="D157" s="2"/>
      <c r="E157" s="2">
        <v>32</v>
      </c>
      <c r="F157" s="2">
        <v>8.88888</v>
      </c>
      <c r="G157" s="2">
        <f t="shared" si="10"/>
        <v>284.44416</v>
      </c>
    </row>
    <row r="158" spans="1:7" ht="12.75">
      <c r="A158" s="2">
        <v>63</v>
      </c>
      <c r="B158" s="2">
        <v>8.8888</v>
      </c>
      <c r="C158" s="2">
        <f t="shared" si="9"/>
        <v>559.9944</v>
      </c>
      <c r="D158" s="2"/>
      <c r="E158" s="2">
        <v>36</v>
      </c>
      <c r="F158" s="2">
        <v>8.8888</v>
      </c>
      <c r="G158" s="2">
        <f t="shared" si="10"/>
        <v>319.9968</v>
      </c>
    </row>
    <row r="159" spans="1:7" ht="12.75">
      <c r="A159" s="2">
        <v>50</v>
      </c>
      <c r="B159" s="2">
        <v>8.8888</v>
      </c>
      <c r="C159" s="2">
        <f t="shared" si="9"/>
        <v>444.44</v>
      </c>
      <c r="D159" s="2"/>
      <c r="E159" s="2">
        <v>39</v>
      </c>
      <c r="F159" s="2">
        <v>8.88888</v>
      </c>
      <c r="G159" s="2">
        <f t="shared" si="10"/>
        <v>346.66632000000004</v>
      </c>
    </row>
    <row r="160" spans="1:7" ht="12.75">
      <c r="A160" s="2">
        <v>51</v>
      </c>
      <c r="B160" s="2">
        <v>8.88888</v>
      </c>
      <c r="C160" s="2">
        <f t="shared" si="9"/>
        <v>453.33288000000005</v>
      </c>
      <c r="D160" s="2"/>
      <c r="E160" s="2">
        <v>43</v>
      </c>
      <c r="F160" s="2">
        <v>8.8888</v>
      </c>
      <c r="G160" s="2">
        <f t="shared" si="10"/>
        <v>382.2184</v>
      </c>
    </row>
    <row r="161" spans="1:7" ht="12.75">
      <c r="A161" s="2">
        <v>54</v>
      </c>
      <c r="B161" s="2">
        <v>8.8888</v>
      </c>
      <c r="C161" s="2">
        <f t="shared" si="9"/>
        <v>479.9952</v>
      </c>
      <c r="D161" s="2"/>
      <c r="E161" s="2">
        <v>45</v>
      </c>
      <c r="F161" s="2">
        <v>8.88888</v>
      </c>
      <c r="G161" s="2">
        <f t="shared" si="10"/>
        <v>399.9996</v>
      </c>
    </row>
    <row r="162" spans="1:7" ht="12.75">
      <c r="A162" s="2">
        <v>43</v>
      </c>
      <c r="B162" s="2">
        <v>8.8888</v>
      </c>
      <c r="C162" s="2">
        <f t="shared" si="9"/>
        <v>382.2184</v>
      </c>
      <c r="D162" s="2"/>
      <c r="E162" s="2">
        <v>47</v>
      </c>
      <c r="F162" s="2">
        <v>8.88888</v>
      </c>
      <c r="G162" s="2">
        <f t="shared" si="10"/>
        <v>417.77736000000004</v>
      </c>
    </row>
    <row r="163" spans="1:7" ht="12.75">
      <c r="A163" s="2">
        <v>55</v>
      </c>
      <c r="B163" s="2">
        <v>8.88888</v>
      </c>
      <c r="C163" s="2">
        <f t="shared" si="9"/>
        <v>488.88840000000005</v>
      </c>
      <c r="D163" s="2"/>
      <c r="E163" s="2">
        <v>48</v>
      </c>
      <c r="F163" s="2">
        <v>8.8888</v>
      </c>
      <c r="G163" s="2">
        <f t="shared" si="10"/>
        <v>426.6624</v>
      </c>
    </row>
    <row r="164" spans="1:7" ht="12.75">
      <c r="A164" s="2">
        <v>65</v>
      </c>
      <c r="B164" s="2">
        <v>8.8888</v>
      </c>
      <c r="C164" s="2">
        <f t="shared" si="9"/>
        <v>577.7719999999999</v>
      </c>
      <c r="D164" s="2"/>
      <c r="E164" s="2">
        <v>50</v>
      </c>
      <c r="F164" s="2">
        <v>8.8888</v>
      </c>
      <c r="G164" s="2">
        <f t="shared" si="10"/>
        <v>444.44</v>
      </c>
    </row>
    <row r="165" spans="1:7" ht="12.75">
      <c r="A165" s="2">
        <v>72</v>
      </c>
      <c r="B165" s="2">
        <v>8.8888</v>
      </c>
      <c r="C165" s="2">
        <f t="shared" si="9"/>
        <v>639.9936</v>
      </c>
      <c r="D165" s="2"/>
      <c r="E165" s="2">
        <v>50</v>
      </c>
      <c r="F165" s="2">
        <v>8.88888</v>
      </c>
      <c r="G165" s="2">
        <f t="shared" si="10"/>
        <v>444.444</v>
      </c>
    </row>
    <row r="166" spans="1:7" ht="12.75">
      <c r="A166" s="2">
        <v>69</v>
      </c>
      <c r="B166" s="2">
        <v>8.88888</v>
      </c>
      <c r="C166" s="2">
        <f t="shared" si="9"/>
        <v>613.33272</v>
      </c>
      <c r="D166" s="2"/>
      <c r="E166" s="2">
        <v>51</v>
      </c>
      <c r="F166" s="2">
        <v>8.8888</v>
      </c>
      <c r="G166" s="2">
        <f t="shared" si="10"/>
        <v>453.3288</v>
      </c>
    </row>
    <row r="167" spans="1:7" ht="12.75">
      <c r="A167" s="2">
        <v>61</v>
      </c>
      <c r="B167" s="2">
        <v>8.8888</v>
      </c>
      <c r="C167" s="2">
        <f t="shared" si="9"/>
        <v>542.2168</v>
      </c>
      <c r="D167" s="2"/>
      <c r="E167" s="2">
        <v>51</v>
      </c>
      <c r="F167" s="2">
        <v>8.88888</v>
      </c>
      <c r="G167" s="2">
        <f t="shared" si="10"/>
        <v>453.33288000000005</v>
      </c>
    </row>
    <row r="168" spans="1:7" ht="12.75">
      <c r="A168" s="2">
        <v>65</v>
      </c>
      <c r="B168" s="2">
        <v>8.8888</v>
      </c>
      <c r="C168" s="2">
        <f t="shared" si="9"/>
        <v>577.7719999999999</v>
      </c>
      <c r="D168" s="2"/>
      <c r="E168" s="2">
        <v>51</v>
      </c>
      <c r="F168" s="2">
        <v>8.8888</v>
      </c>
      <c r="G168" s="2">
        <f t="shared" si="10"/>
        <v>453.3288</v>
      </c>
    </row>
    <row r="169" spans="1:7" ht="12.75">
      <c r="A169" s="2">
        <v>45</v>
      </c>
      <c r="B169" s="2">
        <v>8.88888</v>
      </c>
      <c r="C169" s="2">
        <f t="shared" si="9"/>
        <v>399.9996</v>
      </c>
      <c r="D169" s="2"/>
      <c r="E169" s="2">
        <v>54</v>
      </c>
      <c r="F169" s="2">
        <v>8.8888</v>
      </c>
      <c r="G169" s="2">
        <f t="shared" si="10"/>
        <v>479.9952</v>
      </c>
    </row>
    <row r="170" spans="1:7" ht="12.75">
      <c r="A170" s="2">
        <v>50</v>
      </c>
      <c r="B170" s="2">
        <v>8.88888</v>
      </c>
      <c r="C170" s="2">
        <f t="shared" si="9"/>
        <v>444.444</v>
      </c>
      <c r="D170" s="2"/>
      <c r="E170" s="2">
        <v>54</v>
      </c>
      <c r="F170" s="2">
        <v>8.8888</v>
      </c>
      <c r="G170" s="2">
        <f t="shared" si="10"/>
        <v>479.9952</v>
      </c>
    </row>
    <row r="171" spans="1:7" ht="12.75">
      <c r="A171" s="2">
        <v>28</v>
      </c>
      <c r="B171" s="2">
        <v>8.8888</v>
      </c>
      <c r="C171" s="2">
        <f t="shared" si="9"/>
        <v>248.88639999999998</v>
      </c>
      <c r="D171" s="2"/>
      <c r="E171" s="2">
        <v>55</v>
      </c>
      <c r="F171" s="2">
        <v>8.88888</v>
      </c>
      <c r="G171" s="2">
        <f t="shared" si="10"/>
        <v>488.88840000000005</v>
      </c>
    </row>
    <row r="172" spans="1:7" ht="12.75">
      <c r="A172" s="2">
        <v>60</v>
      </c>
      <c r="B172" s="2">
        <v>8.8888</v>
      </c>
      <c r="C172" s="2">
        <f t="shared" si="9"/>
        <v>533.328</v>
      </c>
      <c r="D172" s="2"/>
      <c r="E172" s="2">
        <v>59</v>
      </c>
      <c r="F172" s="2">
        <v>8.88888</v>
      </c>
      <c r="G172" s="2">
        <f t="shared" si="10"/>
        <v>524.44392</v>
      </c>
    </row>
    <row r="173" spans="1:7" ht="12.75">
      <c r="A173" s="2">
        <v>59</v>
      </c>
      <c r="B173" s="2">
        <v>8.88888</v>
      </c>
      <c r="C173" s="2">
        <f t="shared" si="9"/>
        <v>524.44392</v>
      </c>
      <c r="D173" s="2"/>
      <c r="E173" s="2">
        <v>60</v>
      </c>
      <c r="F173" s="2">
        <v>8.8888</v>
      </c>
      <c r="G173" s="2">
        <f t="shared" si="10"/>
        <v>533.328</v>
      </c>
    </row>
    <row r="174" spans="1:7" ht="12.75">
      <c r="A174" s="2">
        <v>75</v>
      </c>
      <c r="B174" s="2">
        <v>8.8888</v>
      </c>
      <c r="C174" s="2">
        <f t="shared" si="9"/>
        <v>666.66</v>
      </c>
      <c r="D174" s="2"/>
      <c r="E174" s="2">
        <v>60</v>
      </c>
      <c r="F174" s="2">
        <v>8.8888</v>
      </c>
      <c r="G174" s="2">
        <f t="shared" si="10"/>
        <v>533.328</v>
      </c>
    </row>
    <row r="175" spans="1:7" ht="12.75">
      <c r="A175" s="2">
        <v>36</v>
      </c>
      <c r="B175" s="2">
        <v>8.8888</v>
      </c>
      <c r="C175" s="2">
        <f t="shared" si="9"/>
        <v>319.9968</v>
      </c>
      <c r="D175" s="2"/>
      <c r="E175" s="2">
        <v>60</v>
      </c>
      <c r="F175" s="2">
        <v>8.88888</v>
      </c>
      <c r="G175" s="2">
        <f t="shared" si="10"/>
        <v>533.3328</v>
      </c>
    </row>
    <row r="176" spans="1:7" ht="12.75">
      <c r="A176" s="2">
        <v>39</v>
      </c>
      <c r="B176" s="2">
        <v>8.88888</v>
      </c>
      <c r="C176" s="2">
        <f t="shared" si="9"/>
        <v>346.66632000000004</v>
      </c>
      <c r="D176" s="2"/>
      <c r="E176" s="2">
        <v>61</v>
      </c>
      <c r="F176" s="2">
        <v>8.8888</v>
      </c>
      <c r="G176" s="2">
        <f t="shared" si="10"/>
        <v>542.2168</v>
      </c>
    </row>
    <row r="177" spans="1:7" ht="12.75">
      <c r="A177" s="2">
        <v>65</v>
      </c>
      <c r="B177" s="2">
        <v>8.8888</v>
      </c>
      <c r="C177" s="2">
        <f t="shared" si="9"/>
        <v>577.7719999999999</v>
      </c>
      <c r="D177" s="2"/>
      <c r="E177" s="2">
        <v>61</v>
      </c>
      <c r="F177" s="2">
        <v>8.8888</v>
      </c>
      <c r="G177" s="2">
        <f t="shared" si="10"/>
        <v>542.2168</v>
      </c>
    </row>
    <row r="178" spans="1:7" ht="12.75">
      <c r="A178" s="2">
        <v>54</v>
      </c>
      <c r="B178" s="2">
        <v>8.8888</v>
      </c>
      <c r="C178" s="2">
        <f t="shared" si="9"/>
        <v>479.9952</v>
      </c>
      <c r="D178" s="2"/>
      <c r="E178" s="2">
        <v>62</v>
      </c>
      <c r="F178" s="2">
        <v>8.8888</v>
      </c>
      <c r="G178" s="2">
        <f t="shared" si="10"/>
        <v>551.1056</v>
      </c>
    </row>
    <row r="179" spans="1:7" ht="12.75">
      <c r="A179" s="2">
        <v>69</v>
      </c>
      <c r="B179" s="2">
        <v>8.88888</v>
      </c>
      <c r="C179" s="2">
        <f t="shared" si="9"/>
        <v>613.33272</v>
      </c>
      <c r="D179" s="2"/>
      <c r="E179" s="2">
        <v>63</v>
      </c>
      <c r="F179" s="2">
        <v>8.8888</v>
      </c>
      <c r="G179" s="2">
        <f t="shared" si="10"/>
        <v>559.9944</v>
      </c>
    </row>
    <row r="180" spans="1:7" ht="12.75">
      <c r="A180" s="2">
        <v>51</v>
      </c>
      <c r="B180" s="2">
        <v>8.8888</v>
      </c>
      <c r="C180" s="2">
        <f t="shared" si="9"/>
        <v>453.3288</v>
      </c>
      <c r="D180" s="2"/>
      <c r="E180" s="2">
        <v>63</v>
      </c>
      <c r="F180" s="2">
        <v>8.88888</v>
      </c>
      <c r="G180" s="2">
        <f t="shared" si="10"/>
        <v>559.99944</v>
      </c>
    </row>
    <row r="181" spans="1:7" ht="12.75">
      <c r="A181" s="2">
        <v>60</v>
      </c>
      <c r="B181" s="2">
        <v>8.8888</v>
      </c>
      <c r="C181" s="2">
        <f t="shared" si="9"/>
        <v>533.328</v>
      </c>
      <c r="D181" s="2"/>
      <c r="E181" s="2">
        <v>65</v>
      </c>
      <c r="F181" s="2">
        <v>8.8888</v>
      </c>
      <c r="G181" s="2">
        <f t="shared" si="10"/>
        <v>577.7719999999999</v>
      </c>
    </row>
    <row r="182" spans="1:7" ht="12.75">
      <c r="A182" s="2">
        <v>60</v>
      </c>
      <c r="B182" s="2">
        <v>8.88888</v>
      </c>
      <c r="C182" s="2">
        <f t="shared" si="9"/>
        <v>533.3328</v>
      </c>
      <c r="D182" s="2"/>
      <c r="E182" s="2">
        <v>65</v>
      </c>
      <c r="F182" s="2">
        <v>8.8888</v>
      </c>
      <c r="G182" s="2">
        <f t="shared" si="10"/>
        <v>577.7719999999999</v>
      </c>
    </row>
    <row r="183" spans="1:7" ht="12.75">
      <c r="A183" s="2">
        <v>67</v>
      </c>
      <c r="B183" s="2">
        <v>8.8888</v>
      </c>
      <c r="C183" s="2">
        <f t="shared" si="9"/>
        <v>595.5495999999999</v>
      </c>
      <c r="D183" s="2"/>
      <c r="E183" s="2">
        <v>65</v>
      </c>
      <c r="F183" s="2">
        <v>8.8888</v>
      </c>
      <c r="G183" s="2">
        <f t="shared" si="10"/>
        <v>577.7719999999999</v>
      </c>
    </row>
    <row r="184" spans="1:7" ht="12.75">
      <c r="A184" s="2">
        <v>30</v>
      </c>
      <c r="B184" s="2">
        <v>8.8888</v>
      </c>
      <c r="C184" s="2">
        <f t="shared" si="9"/>
        <v>266.664</v>
      </c>
      <c r="D184" s="2"/>
      <c r="E184" s="2">
        <v>67</v>
      </c>
      <c r="F184" s="2">
        <v>8.8888</v>
      </c>
      <c r="G184" s="2">
        <f t="shared" si="10"/>
        <v>595.5495999999999</v>
      </c>
    </row>
    <row r="185" spans="1:7" ht="12.75">
      <c r="A185" s="2">
        <v>32</v>
      </c>
      <c r="B185" s="2">
        <v>8.88888</v>
      </c>
      <c r="C185" s="2">
        <f t="shared" si="9"/>
        <v>284.44416</v>
      </c>
      <c r="D185" s="2"/>
      <c r="E185" s="2">
        <v>68</v>
      </c>
      <c r="F185" s="2">
        <v>8.8888</v>
      </c>
      <c r="G185" s="2">
        <f t="shared" si="10"/>
        <v>604.4384</v>
      </c>
    </row>
    <row r="186" spans="1:7" ht="12.75">
      <c r="A186" s="2">
        <v>48</v>
      </c>
      <c r="B186" s="2">
        <v>8.8888</v>
      </c>
      <c r="C186" s="2">
        <f t="shared" si="9"/>
        <v>426.6624</v>
      </c>
      <c r="D186" s="2"/>
      <c r="E186" s="2">
        <v>69</v>
      </c>
      <c r="F186" s="2">
        <v>8.88888</v>
      </c>
      <c r="G186" s="2">
        <f t="shared" si="10"/>
        <v>613.33272</v>
      </c>
    </row>
    <row r="187" spans="1:7" ht="12.75">
      <c r="A187" s="2">
        <v>62</v>
      </c>
      <c r="B187" s="2">
        <v>8.8888</v>
      </c>
      <c r="C187" s="2">
        <f t="shared" si="9"/>
        <v>551.1056</v>
      </c>
      <c r="D187" s="2"/>
      <c r="E187" s="2">
        <v>69</v>
      </c>
      <c r="F187" s="2">
        <v>8.88888</v>
      </c>
      <c r="G187" s="2">
        <f t="shared" si="10"/>
        <v>613.33272</v>
      </c>
    </row>
    <row r="188" spans="1:7" ht="12.75">
      <c r="A188" s="2">
        <v>63</v>
      </c>
      <c r="B188" s="2">
        <v>8.88888</v>
      </c>
      <c r="C188" s="2">
        <f t="shared" si="9"/>
        <v>559.99944</v>
      </c>
      <c r="D188" s="2"/>
      <c r="E188" s="2">
        <v>72</v>
      </c>
      <c r="F188" s="2">
        <v>8.8888</v>
      </c>
      <c r="G188" s="2">
        <f t="shared" si="10"/>
        <v>639.9936</v>
      </c>
    </row>
    <row r="189" spans="1:7" ht="12.75">
      <c r="A189" s="2">
        <v>61</v>
      </c>
      <c r="B189" s="2">
        <v>8.8888</v>
      </c>
      <c r="C189" s="2">
        <f t="shared" si="9"/>
        <v>542.2168</v>
      </c>
      <c r="D189" s="2"/>
      <c r="E189" s="2">
        <v>75</v>
      </c>
      <c r="F189" s="2">
        <v>8.8888</v>
      </c>
      <c r="G189" s="2">
        <f t="shared" si="10"/>
        <v>666.66</v>
      </c>
    </row>
    <row r="190" spans="1:4" ht="12.75">
      <c r="A190" s="3" t="s">
        <v>9</v>
      </c>
      <c r="B190" s="2">
        <f>MIN(C155:C189)</f>
        <v>248.88639999999998</v>
      </c>
      <c r="C190" t="s">
        <v>8</v>
      </c>
      <c r="D190">
        <f>COUNT(C155:C189)</f>
        <v>35</v>
      </c>
    </row>
    <row r="191" spans="1:4" ht="12.75">
      <c r="A191" s="3" t="s">
        <v>11</v>
      </c>
      <c r="B191" s="2">
        <f>MAX(C155:C189)</f>
        <v>666.66</v>
      </c>
      <c r="C191" t="s">
        <v>10</v>
      </c>
      <c r="D191">
        <f>AVERAGE(C155:C189)</f>
        <v>489.64735771428565</v>
      </c>
    </row>
    <row r="192" spans="2:4" ht="12.75">
      <c r="B192" s="2"/>
      <c r="C192" t="s">
        <v>12</v>
      </c>
      <c r="D192">
        <f>MEDIAN(C155:C189)</f>
        <v>524.44392</v>
      </c>
    </row>
    <row r="193" spans="1:4" ht="12.75">
      <c r="A193" s="2"/>
      <c r="B193" s="2"/>
      <c r="C193" t="s">
        <v>13</v>
      </c>
      <c r="D193">
        <f>STDEV(C155:C189)</f>
        <v>107.6927557351378</v>
      </c>
    </row>
    <row r="194" spans="1:4" ht="12.75">
      <c r="A194" s="2"/>
      <c r="B194" s="2"/>
      <c r="C194" s="2"/>
      <c r="D194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9"/>
  <sheetViews>
    <sheetView zoomScalePageLayoutView="0" workbookViewId="0" topLeftCell="A118">
      <selection activeCell="H130" sqref="A1:H130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s="1">
        <v>38545</v>
      </c>
      <c r="E1" t="s">
        <v>14</v>
      </c>
    </row>
    <row r="2" spans="1:5" ht="12.75">
      <c r="A2" t="s">
        <v>3</v>
      </c>
      <c r="C2" t="s">
        <v>4</v>
      </c>
      <c r="D2" t="s">
        <v>5</v>
      </c>
      <c r="E2" t="s">
        <v>6</v>
      </c>
    </row>
    <row r="3" ht="12.75">
      <c r="G3" t="s">
        <v>7</v>
      </c>
    </row>
    <row r="4" spans="1:7" ht="12.75">
      <c r="A4" s="2">
        <v>68</v>
      </c>
      <c r="B4" s="2">
        <v>22.22222</v>
      </c>
      <c r="C4" s="2">
        <f aca="true" t="shared" si="0" ref="C4:C67">A4*B4</f>
        <v>1511.11096</v>
      </c>
      <c r="D4" s="2"/>
      <c r="E4" s="2">
        <v>15</v>
      </c>
      <c r="F4" s="2">
        <v>22.22222</v>
      </c>
      <c r="G4" s="2">
        <f aca="true" t="shared" si="1" ref="G4:G35">E4*F4</f>
        <v>333.3333</v>
      </c>
    </row>
    <row r="5" spans="1:7" ht="12.75">
      <c r="A5" s="2">
        <v>63</v>
      </c>
      <c r="B5" s="2">
        <v>22.22222</v>
      </c>
      <c r="C5" s="2">
        <f t="shared" si="0"/>
        <v>1399.99986</v>
      </c>
      <c r="D5" s="2" t="s">
        <v>31</v>
      </c>
      <c r="E5" s="2">
        <v>30</v>
      </c>
      <c r="F5" s="2">
        <v>22.22222</v>
      </c>
      <c r="G5" s="2">
        <f t="shared" si="1"/>
        <v>666.6666</v>
      </c>
    </row>
    <row r="6" spans="1:7" ht="12.75">
      <c r="A6" s="2">
        <v>45</v>
      </c>
      <c r="B6" s="2">
        <v>22.22222</v>
      </c>
      <c r="C6" s="2">
        <f t="shared" si="0"/>
        <v>999.9999</v>
      </c>
      <c r="D6" s="2"/>
      <c r="E6" s="2">
        <v>32</v>
      </c>
      <c r="F6" s="2">
        <v>22.22222</v>
      </c>
      <c r="G6" s="2">
        <f t="shared" si="1"/>
        <v>711.11104</v>
      </c>
    </row>
    <row r="7" spans="1:7" ht="12.75">
      <c r="A7" s="2">
        <v>59</v>
      </c>
      <c r="B7" s="2">
        <v>22.22222</v>
      </c>
      <c r="C7" s="2">
        <f t="shared" si="0"/>
        <v>1311.11098</v>
      </c>
      <c r="D7" s="2"/>
      <c r="E7" s="2">
        <v>33</v>
      </c>
      <c r="F7" s="2">
        <v>22.22222</v>
      </c>
      <c r="G7" s="2">
        <f t="shared" si="1"/>
        <v>733.33326</v>
      </c>
    </row>
    <row r="8" spans="1:7" ht="12.75">
      <c r="A8" s="2">
        <v>69</v>
      </c>
      <c r="B8" s="2">
        <v>22.22222</v>
      </c>
      <c r="C8" s="2">
        <f t="shared" si="0"/>
        <v>1533.33318</v>
      </c>
      <c r="D8" s="2"/>
      <c r="E8" s="2">
        <v>35</v>
      </c>
      <c r="F8" s="2">
        <v>22.22222</v>
      </c>
      <c r="G8" s="2">
        <f t="shared" si="1"/>
        <v>777.7777</v>
      </c>
    </row>
    <row r="9" spans="1:7" ht="12.75">
      <c r="A9" s="2">
        <v>67</v>
      </c>
      <c r="B9" s="2">
        <v>22.22222</v>
      </c>
      <c r="C9" s="2">
        <f t="shared" si="0"/>
        <v>1488.88874</v>
      </c>
      <c r="D9" s="2"/>
      <c r="E9" s="2">
        <v>37</v>
      </c>
      <c r="F9" s="2">
        <v>22.22222</v>
      </c>
      <c r="G9" s="2">
        <f t="shared" si="1"/>
        <v>822.22214</v>
      </c>
    </row>
    <row r="10" spans="1:7" ht="12.75">
      <c r="A10" s="2">
        <v>71</v>
      </c>
      <c r="B10" s="2">
        <v>22.22222</v>
      </c>
      <c r="C10" s="2">
        <f t="shared" si="0"/>
        <v>1577.77762</v>
      </c>
      <c r="D10" s="2"/>
      <c r="E10" s="2">
        <v>43</v>
      </c>
      <c r="F10" s="2">
        <v>22.22222</v>
      </c>
      <c r="G10" s="2">
        <f t="shared" si="1"/>
        <v>955.55546</v>
      </c>
    </row>
    <row r="11" spans="1:7" ht="12.75">
      <c r="A11" s="2">
        <v>57</v>
      </c>
      <c r="B11" s="2">
        <v>22.22222</v>
      </c>
      <c r="C11" s="2">
        <f t="shared" si="0"/>
        <v>1266.66654</v>
      </c>
      <c r="D11" s="2"/>
      <c r="E11" s="2">
        <v>43</v>
      </c>
      <c r="F11" s="2">
        <v>22.22222</v>
      </c>
      <c r="G11" s="2">
        <f t="shared" si="1"/>
        <v>955.55546</v>
      </c>
    </row>
    <row r="12" spans="1:7" ht="12.75">
      <c r="A12" s="2">
        <v>55</v>
      </c>
      <c r="B12" s="2">
        <v>22.22222</v>
      </c>
      <c r="C12" s="2">
        <f t="shared" si="0"/>
        <v>1222.2221</v>
      </c>
      <c r="D12" s="2"/>
      <c r="E12" s="2">
        <v>45</v>
      </c>
      <c r="F12" s="2">
        <v>22.22222</v>
      </c>
      <c r="G12" s="2">
        <f t="shared" si="1"/>
        <v>999.9999</v>
      </c>
    </row>
    <row r="13" spans="1:7" ht="12.75">
      <c r="A13" s="2">
        <v>67</v>
      </c>
      <c r="B13" s="2">
        <v>22.22222</v>
      </c>
      <c r="C13" s="2">
        <f t="shared" si="0"/>
        <v>1488.88874</v>
      </c>
      <c r="D13" s="2"/>
      <c r="E13" s="2">
        <v>45</v>
      </c>
      <c r="F13" s="2">
        <v>22.22222</v>
      </c>
      <c r="G13" s="2">
        <f t="shared" si="1"/>
        <v>999.9999</v>
      </c>
    </row>
    <row r="14" spans="1:7" ht="12.75">
      <c r="A14" s="2">
        <v>76</v>
      </c>
      <c r="B14" s="2">
        <v>22.22222</v>
      </c>
      <c r="C14" s="2">
        <f t="shared" si="0"/>
        <v>1688.88872</v>
      </c>
      <c r="D14" s="2"/>
      <c r="E14" s="2">
        <v>46</v>
      </c>
      <c r="F14" s="2">
        <v>22.22222</v>
      </c>
      <c r="G14" s="2">
        <f t="shared" si="1"/>
        <v>1022.22212</v>
      </c>
    </row>
    <row r="15" spans="1:7" ht="12.75">
      <c r="A15" s="2">
        <v>69</v>
      </c>
      <c r="B15" s="2">
        <v>22.22222</v>
      </c>
      <c r="C15" s="2">
        <f t="shared" si="0"/>
        <v>1533.33318</v>
      </c>
      <c r="D15" s="2"/>
      <c r="E15" s="2">
        <v>49</v>
      </c>
      <c r="F15" s="2">
        <v>22.22222</v>
      </c>
      <c r="G15" s="2">
        <f t="shared" si="1"/>
        <v>1088.88878</v>
      </c>
    </row>
    <row r="16" spans="1:7" ht="12.75">
      <c r="A16" s="2">
        <v>68</v>
      </c>
      <c r="B16" s="2">
        <v>22.22222</v>
      </c>
      <c r="C16" s="2">
        <f t="shared" si="0"/>
        <v>1511.11096</v>
      </c>
      <c r="D16" s="2"/>
      <c r="E16" s="2">
        <v>50</v>
      </c>
      <c r="F16" s="2">
        <v>22.22222</v>
      </c>
      <c r="G16" s="2">
        <f t="shared" si="1"/>
        <v>1111.111</v>
      </c>
    </row>
    <row r="17" spans="1:7" ht="12.75">
      <c r="A17" s="2">
        <v>57</v>
      </c>
      <c r="B17" s="2">
        <v>22.22222</v>
      </c>
      <c r="C17" s="2">
        <f t="shared" si="0"/>
        <v>1266.66654</v>
      </c>
      <c r="D17" s="2"/>
      <c r="E17" s="2">
        <v>50</v>
      </c>
      <c r="F17" s="2">
        <v>22.22222</v>
      </c>
      <c r="G17" s="2">
        <f t="shared" si="1"/>
        <v>1111.111</v>
      </c>
    </row>
    <row r="18" spans="1:7" ht="12.75">
      <c r="A18" s="2">
        <v>65</v>
      </c>
      <c r="B18" s="2">
        <v>22.22222</v>
      </c>
      <c r="C18" s="2">
        <f t="shared" si="0"/>
        <v>1444.4443</v>
      </c>
      <c r="D18" s="2"/>
      <c r="E18" s="2">
        <v>50</v>
      </c>
      <c r="F18" s="2">
        <v>22.22222</v>
      </c>
      <c r="G18" s="2">
        <f t="shared" si="1"/>
        <v>1111.111</v>
      </c>
    </row>
    <row r="19" spans="1:7" ht="12.75">
      <c r="A19" s="2">
        <v>59</v>
      </c>
      <c r="B19" s="2">
        <v>22.22222</v>
      </c>
      <c r="C19" s="2">
        <f t="shared" si="0"/>
        <v>1311.11098</v>
      </c>
      <c r="D19" s="2"/>
      <c r="E19" s="2">
        <v>50</v>
      </c>
      <c r="F19" s="2">
        <v>22.22222</v>
      </c>
      <c r="G19" s="2">
        <f t="shared" si="1"/>
        <v>1111.111</v>
      </c>
    </row>
    <row r="20" spans="1:7" ht="12.75">
      <c r="A20" s="2">
        <v>51</v>
      </c>
      <c r="B20" s="2">
        <v>22.22222</v>
      </c>
      <c r="C20" s="2">
        <f t="shared" si="0"/>
        <v>1133.33322</v>
      </c>
      <c r="D20" s="2"/>
      <c r="E20" s="2">
        <v>51</v>
      </c>
      <c r="F20" s="2">
        <v>22.22222</v>
      </c>
      <c r="G20" s="2">
        <f t="shared" si="1"/>
        <v>1133.33322</v>
      </c>
    </row>
    <row r="21" spans="1:7" ht="12.75">
      <c r="A21" s="2">
        <v>69</v>
      </c>
      <c r="B21" s="2">
        <v>22.22222</v>
      </c>
      <c r="C21" s="2">
        <f t="shared" si="0"/>
        <v>1533.33318</v>
      </c>
      <c r="D21" s="2"/>
      <c r="E21" s="2">
        <v>51</v>
      </c>
      <c r="F21" s="2">
        <v>22.22222</v>
      </c>
      <c r="G21" s="2">
        <f t="shared" si="1"/>
        <v>1133.33322</v>
      </c>
    </row>
    <row r="22" spans="1:7" ht="12.75">
      <c r="A22" s="2">
        <v>70</v>
      </c>
      <c r="B22" s="2">
        <v>22.22222</v>
      </c>
      <c r="C22" s="2">
        <f t="shared" si="0"/>
        <v>1555.5554</v>
      </c>
      <c r="D22" s="2"/>
      <c r="E22" s="2">
        <v>51</v>
      </c>
      <c r="F22" s="2">
        <v>22.22222</v>
      </c>
      <c r="G22" s="2">
        <f t="shared" si="1"/>
        <v>1133.33322</v>
      </c>
    </row>
    <row r="23" spans="1:7" ht="12.75">
      <c r="A23" s="2">
        <v>63</v>
      </c>
      <c r="B23" s="2">
        <v>22.22222</v>
      </c>
      <c r="C23" s="2">
        <f t="shared" si="0"/>
        <v>1399.99986</v>
      </c>
      <c r="D23" s="2"/>
      <c r="E23" s="2">
        <v>53</v>
      </c>
      <c r="F23" s="2">
        <v>22.22222</v>
      </c>
      <c r="G23" s="2">
        <f t="shared" si="1"/>
        <v>1177.77766</v>
      </c>
    </row>
    <row r="24" spans="1:7" ht="12.75">
      <c r="A24" s="2">
        <v>58</v>
      </c>
      <c r="B24" s="2">
        <v>22.22222</v>
      </c>
      <c r="C24" s="2">
        <f t="shared" si="0"/>
        <v>1288.88876</v>
      </c>
      <c r="D24" s="2"/>
      <c r="E24" s="2">
        <v>53</v>
      </c>
      <c r="F24" s="2">
        <v>22.22222</v>
      </c>
      <c r="G24" s="2">
        <f t="shared" si="1"/>
        <v>1177.77766</v>
      </c>
    </row>
    <row r="25" spans="1:7" ht="12.75">
      <c r="A25" s="2">
        <v>63</v>
      </c>
      <c r="B25" s="2">
        <v>22.22222</v>
      </c>
      <c r="C25" s="2">
        <f t="shared" si="0"/>
        <v>1399.99986</v>
      </c>
      <c r="D25" s="2"/>
      <c r="E25" s="2">
        <v>54</v>
      </c>
      <c r="F25" s="2">
        <v>22.22222</v>
      </c>
      <c r="G25" s="2">
        <f t="shared" si="1"/>
        <v>1199.99988</v>
      </c>
    </row>
    <row r="26" spans="1:7" ht="12.75">
      <c r="A26" s="2">
        <v>68</v>
      </c>
      <c r="B26" s="2">
        <v>22.22222</v>
      </c>
      <c r="C26" s="2">
        <f t="shared" si="0"/>
        <v>1511.11096</v>
      </c>
      <c r="D26" s="2"/>
      <c r="E26" s="2">
        <v>54</v>
      </c>
      <c r="F26" s="2">
        <v>22.22222</v>
      </c>
      <c r="G26" s="2">
        <f t="shared" si="1"/>
        <v>1199.99988</v>
      </c>
    </row>
    <row r="27" spans="1:7" ht="12.75">
      <c r="A27" s="2">
        <v>54</v>
      </c>
      <c r="B27" s="2">
        <v>22.22222</v>
      </c>
      <c r="C27" s="2">
        <f t="shared" si="0"/>
        <v>1199.99988</v>
      </c>
      <c r="D27" s="2"/>
      <c r="E27" s="2">
        <v>54</v>
      </c>
      <c r="F27" s="2">
        <v>22.22222</v>
      </c>
      <c r="G27" s="2">
        <f t="shared" si="1"/>
        <v>1199.99988</v>
      </c>
    </row>
    <row r="28" spans="1:7" ht="12.75">
      <c r="A28" s="2">
        <v>50</v>
      </c>
      <c r="B28" s="2">
        <v>22.22222</v>
      </c>
      <c r="C28" s="2">
        <f t="shared" si="0"/>
        <v>1111.111</v>
      </c>
      <c r="D28" s="2"/>
      <c r="E28" s="2">
        <v>55</v>
      </c>
      <c r="F28" s="2">
        <v>22.22222</v>
      </c>
      <c r="G28" s="2">
        <f t="shared" si="1"/>
        <v>1222.2221</v>
      </c>
    </row>
    <row r="29" spans="1:7" ht="12.75">
      <c r="A29" s="2">
        <v>43</v>
      </c>
      <c r="B29" s="2">
        <v>22.22222</v>
      </c>
      <c r="C29" s="2">
        <f t="shared" si="0"/>
        <v>955.55546</v>
      </c>
      <c r="D29" s="2"/>
      <c r="E29" s="2">
        <v>57</v>
      </c>
      <c r="F29" s="2">
        <v>22.22222</v>
      </c>
      <c r="G29" s="2">
        <f t="shared" si="1"/>
        <v>1266.66654</v>
      </c>
    </row>
    <row r="30" spans="1:7" ht="12.75">
      <c r="A30" s="2">
        <v>63</v>
      </c>
      <c r="B30" s="2">
        <v>22.22222</v>
      </c>
      <c r="C30" s="2">
        <f t="shared" si="0"/>
        <v>1399.99986</v>
      </c>
      <c r="D30" s="2"/>
      <c r="E30" s="2">
        <v>57</v>
      </c>
      <c r="F30" s="2">
        <v>22.22222</v>
      </c>
      <c r="G30" s="2">
        <f t="shared" si="1"/>
        <v>1266.66654</v>
      </c>
    </row>
    <row r="31" spans="1:7" ht="12.75">
      <c r="A31" s="2">
        <v>49</v>
      </c>
      <c r="B31" s="2">
        <v>22.22222</v>
      </c>
      <c r="C31" s="2">
        <f t="shared" si="0"/>
        <v>1088.88878</v>
      </c>
      <c r="D31" s="2"/>
      <c r="E31" s="2">
        <v>58</v>
      </c>
      <c r="F31" s="2">
        <v>22.22222</v>
      </c>
      <c r="G31" s="2">
        <f t="shared" si="1"/>
        <v>1288.88876</v>
      </c>
    </row>
    <row r="32" spans="1:7" ht="12.75">
      <c r="A32" s="2">
        <v>37</v>
      </c>
      <c r="B32" s="2">
        <v>22.22222</v>
      </c>
      <c r="C32" s="2">
        <f t="shared" si="0"/>
        <v>822.22214</v>
      </c>
      <c r="D32" s="2"/>
      <c r="E32" s="2">
        <v>58</v>
      </c>
      <c r="F32" s="2">
        <v>22.22222</v>
      </c>
      <c r="G32" s="2">
        <f t="shared" si="1"/>
        <v>1288.88876</v>
      </c>
    </row>
    <row r="33" spans="1:7" ht="12.75">
      <c r="A33" s="2">
        <v>43</v>
      </c>
      <c r="B33" s="2">
        <v>22.22222</v>
      </c>
      <c r="C33" s="2">
        <f t="shared" si="0"/>
        <v>955.55546</v>
      </c>
      <c r="D33" s="2"/>
      <c r="E33" s="2">
        <v>59</v>
      </c>
      <c r="F33" s="2">
        <v>22.22222</v>
      </c>
      <c r="G33" s="2">
        <f t="shared" si="1"/>
        <v>1311.11098</v>
      </c>
    </row>
    <row r="34" spans="1:7" ht="12.75">
      <c r="A34" s="2">
        <v>68</v>
      </c>
      <c r="B34" s="2">
        <v>22.22222</v>
      </c>
      <c r="C34" s="2">
        <f t="shared" si="0"/>
        <v>1511.11096</v>
      </c>
      <c r="D34" s="2"/>
      <c r="E34" s="2">
        <v>59</v>
      </c>
      <c r="F34" s="2">
        <v>22.22222</v>
      </c>
      <c r="G34" s="2">
        <f t="shared" si="1"/>
        <v>1311.11098</v>
      </c>
    </row>
    <row r="35" spans="1:7" ht="12.75">
      <c r="A35" s="2">
        <v>65</v>
      </c>
      <c r="B35" s="2">
        <v>22.22222</v>
      </c>
      <c r="C35" s="2">
        <f t="shared" si="0"/>
        <v>1444.4443</v>
      </c>
      <c r="D35" s="2" t="s">
        <v>32</v>
      </c>
      <c r="E35" s="2">
        <v>59</v>
      </c>
      <c r="F35" s="2">
        <v>22.22222</v>
      </c>
      <c r="G35" s="2">
        <f t="shared" si="1"/>
        <v>1311.11098</v>
      </c>
    </row>
    <row r="36" spans="1:7" ht="12.75">
      <c r="A36" s="2">
        <v>69</v>
      </c>
      <c r="B36" s="2">
        <v>22.22222</v>
      </c>
      <c r="C36" s="2">
        <f t="shared" si="0"/>
        <v>1533.33318</v>
      </c>
      <c r="D36" s="2"/>
      <c r="E36" s="2">
        <v>59</v>
      </c>
      <c r="F36" s="2">
        <v>22.22222</v>
      </c>
      <c r="G36" s="2">
        <f aca="true" t="shared" si="2" ref="G36:G67">E36*F36</f>
        <v>1311.11098</v>
      </c>
    </row>
    <row r="37" spans="1:7" ht="12.75">
      <c r="A37" s="2">
        <v>64</v>
      </c>
      <c r="B37" s="2">
        <v>22.22222</v>
      </c>
      <c r="C37" s="2">
        <f t="shared" si="0"/>
        <v>1422.22208</v>
      </c>
      <c r="D37" s="2"/>
      <c r="E37" s="2">
        <v>59</v>
      </c>
      <c r="F37" s="2">
        <v>22.22222</v>
      </c>
      <c r="G37" s="2">
        <f t="shared" si="2"/>
        <v>1311.11098</v>
      </c>
    </row>
    <row r="38" spans="1:7" ht="12.75">
      <c r="A38" s="2">
        <v>72</v>
      </c>
      <c r="B38" s="2">
        <v>22.22222</v>
      </c>
      <c r="C38" s="2">
        <f t="shared" si="0"/>
        <v>1599.99984</v>
      </c>
      <c r="D38" s="2"/>
      <c r="E38" s="2">
        <v>60</v>
      </c>
      <c r="F38" s="2">
        <v>22.22222</v>
      </c>
      <c r="G38" s="2">
        <f t="shared" si="2"/>
        <v>1333.3332</v>
      </c>
    </row>
    <row r="39" spans="1:7" ht="12.75">
      <c r="A39" s="2">
        <v>50</v>
      </c>
      <c r="B39" s="2">
        <v>22.22222</v>
      </c>
      <c r="C39" s="2">
        <f t="shared" si="0"/>
        <v>1111.111</v>
      </c>
      <c r="D39" s="2"/>
      <c r="E39" s="2">
        <v>60</v>
      </c>
      <c r="F39" s="2">
        <v>22.22222</v>
      </c>
      <c r="G39" s="2">
        <f t="shared" si="2"/>
        <v>1333.3332</v>
      </c>
    </row>
    <row r="40" spans="1:7" ht="12.75">
      <c r="A40" s="2">
        <v>59</v>
      </c>
      <c r="B40" s="2">
        <v>22.22222</v>
      </c>
      <c r="C40" s="2">
        <f t="shared" si="0"/>
        <v>1311.11098</v>
      </c>
      <c r="D40" s="2"/>
      <c r="E40" s="2">
        <v>60</v>
      </c>
      <c r="F40" s="2">
        <v>22.22222</v>
      </c>
      <c r="G40" s="2">
        <f t="shared" si="2"/>
        <v>1333.3332</v>
      </c>
    </row>
    <row r="41" spans="1:7" ht="12.75">
      <c r="A41" s="2">
        <v>68</v>
      </c>
      <c r="B41" s="2">
        <v>22.22222</v>
      </c>
      <c r="C41" s="2">
        <f t="shared" si="0"/>
        <v>1511.11096</v>
      </c>
      <c r="D41" s="2"/>
      <c r="E41" s="2">
        <v>61</v>
      </c>
      <c r="F41" s="2">
        <v>22.22222</v>
      </c>
      <c r="G41" s="2">
        <f t="shared" si="2"/>
        <v>1355.55542</v>
      </c>
    </row>
    <row r="42" spans="1:7" ht="12.75">
      <c r="A42" s="2">
        <v>70</v>
      </c>
      <c r="B42" s="2">
        <v>22.22222</v>
      </c>
      <c r="C42" s="2">
        <f t="shared" si="0"/>
        <v>1555.5554</v>
      </c>
      <c r="D42" s="2"/>
      <c r="E42" s="2">
        <v>61</v>
      </c>
      <c r="F42" s="2">
        <v>22.22222</v>
      </c>
      <c r="G42" s="2">
        <f t="shared" si="2"/>
        <v>1355.55542</v>
      </c>
    </row>
    <row r="43" spans="1:7" ht="12.75">
      <c r="A43" s="2">
        <v>67</v>
      </c>
      <c r="B43" s="2">
        <v>22.22222</v>
      </c>
      <c r="C43" s="2">
        <f t="shared" si="0"/>
        <v>1488.88874</v>
      </c>
      <c r="D43" s="2"/>
      <c r="E43" s="2">
        <v>62</v>
      </c>
      <c r="F43" s="2">
        <v>22.22222</v>
      </c>
      <c r="G43" s="2">
        <f t="shared" si="2"/>
        <v>1377.77764</v>
      </c>
    </row>
    <row r="44" spans="1:7" ht="12.75">
      <c r="A44" s="2">
        <v>53</v>
      </c>
      <c r="B44" s="2">
        <v>22.22222</v>
      </c>
      <c r="C44" s="2">
        <f t="shared" si="0"/>
        <v>1177.77766</v>
      </c>
      <c r="D44" s="2"/>
      <c r="E44" s="2">
        <v>62</v>
      </c>
      <c r="F44" s="2">
        <v>22.22222</v>
      </c>
      <c r="G44" s="2">
        <f t="shared" si="2"/>
        <v>1377.77764</v>
      </c>
    </row>
    <row r="45" spans="1:7" ht="12.75">
      <c r="A45" s="2">
        <v>66</v>
      </c>
      <c r="B45" s="2">
        <v>22.22222</v>
      </c>
      <c r="C45" s="2">
        <f t="shared" si="0"/>
        <v>1466.66652</v>
      </c>
      <c r="D45" s="2"/>
      <c r="E45" s="2">
        <v>62</v>
      </c>
      <c r="F45" s="2">
        <v>22.22222</v>
      </c>
      <c r="G45" s="2">
        <f t="shared" si="2"/>
        <v>1377.77764</v>
      </c>
    </row>
    <row r="46" spans="1:7" ht="12.75">
      <c r="A46" s="2">
        <v>45</v>
      </c>
      <c r="B46" s="2">
        <v>22.22222</v>
      </c>
      <c r="C46" s="2">
        <f t="shared" si="0"/>
        <v>999.9999</v>
      </c>
      <c r="D46" s="2"/>
      <c r="E46" s="2">
        <v>62</v>
      </c>
      <c r="F46" s="2">
        <v>22.22222</v>
      </c>
      <c r="G46" s="2">
        <f t="shared" si="2"/>
        <v>1377.77764</v>
      </c>
    </row>
    <row r="47" spans="1:7" ht="12.75">
      <c r="A47" s="2">
        <v>51</v>
      </c>
      <c r="B47" s="2">
        <v>22.22222</v>
      </c>
      <c r="C47" s="2">
        <f t="shared" si="0"/>
        <v>1133.33322</v>
      </c>
      <c r="D47" s="2"/>
      <c r="E47" s="2">
        <v>63</v>
      </c>
      <c r="F47" s="2">
        <v>22.22222</v>
      </c>
      <c r="G47" s="2">
        <f t="shared" si="2"/>
        <v>1399.99986</v>
      </c>
    </row>
    <row r="48" spans="1:7" ht="12.75">
      <c r="A48" s="2">
        <v>61</v>
      </c>
      <c r="B48" s="2">
        <v>22.22222</v>
      </c>
      <c r="C48" s="2">
        <f t="shared" si="0"/>
        <v>1355.55542</v>
      </c>
      <c r="D48" s="2"/>
      <c r="E48" s="2">
        <v>63</v>
      </c>
      <c r="F48" s="2">
        <v>22.22222</v>
      </c>
      <c r="G48" s="2">
        <f t="shared" si="2"/>
        <v>1399.99986</v>
      </c>
    </row>
    <row r="49" spans="1:7" ht="12.75">
      <c r="A49" s="2">
        <v>62</v>
      </c>
      <c r="B49" s="2">
        <v>22.22222</v>
      </c>
      <c r="C49" s="2">
        <f t="shared" si="0"/>
        <v>1377.77764</v>
      </c>
      <c r="D49" s="2"/>
      <c r="E49" s="2">
        <v>63</v>
      </c>
      <c r="F49" s="2">
        <v>22.22222</v>
      </c>
      <c r="G49" s="2">
        <f t="shared" si="2"/>
        <v>1399.99986</v>
      </c>
    </row>
    <row r="50" spans="1:7" ht="12.75">
      <c r="A50" s="2">
        <v>63</v>
      </c>
      <c r="B50" s="2">
        <v>22.22222</v>
      </c>
      <c r="C50" s="2">
        <f t="shared" si="0"/>
        <v>1399.99986</v>
      </c>
      <c r="D50" s="2"/>
      <c r="E50" s="2">
        <v>63</v>
      </c>
      <c r="F50" s="2">
        <v>22.22222</v>
      </c>
      <c r="G50" s="2">
        <f t="shared" si="2"/>
        <v>1399.99986</v>
      </c>
    </row>
    <row r="51" spans="1:7" ht="12.75">
      <c r="A51" s="2">
        <v>66</v>
      </c>
      <c r="B51" s="2">
        <v>22.22222</v>
      </c>
      <c r="C51" s="2">
        <f t="shared" si="0"/>
        <v>1466.66652</v>
      </c>
      <c r="D51" s="2"/>
      <c r="E51" s="2">
        <v>63</v>
      </c>
      <c r="F51" s="2">
        <v>22.22222</v>
      </c>
      <c r="G51" s="2">
        <f t="shared" si="2"/>
        <v>1399.99986</v>
      </c>
    </row>
    <row r="52" spans="1:7" ht="12.75">
      <c r="A52" s="2">
        <v>65</v>
      </c>
      <c r="B52" s="2">
        <v>22.22222</v>
      </c>
      <c r="C52" s="2">
        <f t="shared" si="0"/>
        <v>1444.4443</v>
      </c>
      <c r="D52" s="2"/>
      <c r="E52" s="2">
        <v>63</v>
      </c>
      <c r="F52" s="2">
        <v>22.22222</v>
      </c>
      <c r="G52" s="2">
        <f t="shared" si="2"/>
        <v>1399.99986</v>
      </c>
    </row>
    <row r="53" spans="1:7" ht="12.75">
      <c r="A53" s="2">
        <v>54</v>
      </c>
      <c r="B53" s="2">
        <v>22.22222</v>
      </c>
      <c r="C53" s="2">
        <f t="shared" si="0"/>
        <v>1199.99988</v>
      </c>
      <c r="D53" s="2"/>
      <c r="E53" s="2">
        <v>63</v>
      </c>
      <c r="F53" s="2">
        <v>22.22222</v>
      </c>
      <c r="G53" s="2">
        <f t="shared" si="2"/>
        <v>1399.99986</v>
      </c>
    </row>
    <row r="54" spans="1:7" ht="12.75">
      <c r="A54" s="2">
        <v>68</v>
      </c>
      <c r="B54" s="2">
        <v>22.22222</v>
      </c>
      <c r="C54" s="2">
        <f t="shared" si="0"/>
        <v>1511.11096</v>
      </c>
      <c r="D54" s="2"/>
      <c r="E54" s="2">
        <v>63</v>
      </c>
      <c r="F54" s="2">
        <v>22.22222</v>
      </c>
      <c r="G54" s="2">
        <f t="shared" si="2"/>
        <v>1399.99986</v>
      </c>
    </row>
    <row r="55" spans="1:7" ht="12.75">
      <c r="A55" s="2">
        <v>15</v>
      </c>
      <c r="B55" s="2">
        <v>22.22222</v>
      </c>
      <c r="C55" s="2">
        <f t="shared" si="0"/>
        <v>333.3333</v>
      </c>
      <c r="D55" s="2"/>
      <c r="E55" s="2">
        <v>64</v>
      </c>
      <c r="F55" s="2">
        <v>22.22222</v>
      </c>
      <c r="G55" s="2">
        <f t="shared" si="2"/>
        <v>1422.22208</v>
      </c>
    </row>
    <row r="56" spans="1:7" ht="12.75">
      <c r="A56" s="2">
        <v>65</v>
      </c>
      <c r="B56" s="2">
        <v>22.22222</v>
      </c>
      <c r="C56" s="2">
        <f t="shared" si="0"/>
        <v>1444.4443</v>
      </c>
      <c r="D56" s="2"/>
      <c r="E56" s="2">
        <v>64</v>
      </c>
      <c r="F56" s="2">
        <v>22.22222</v>
      </c>
      <c r="G56" s="2">
        <f t="shared" si="2"/>
        <v>1422.22208</v>
      </c>
    </row>
    <row r="57" spans="1:7" ht="12.75">
      <c r="A57" s="2">
        <v>51</v>
      </c>
      <c r="B57" s="2">
        <v>22.22222</v>
      </c>
      <c r="C57" s="2">
        <f t="shared" si="0"/>
        <v>1133.33322</v>
      </c>
      <c r="D57" s="2"/>
      <c r="E57" s="2">
        <v>64</v>
      </c>
      <c r="F57" s="2">
        <v>22.22222</v>
      </c>
      <c r="G57" s="2">
        <f t="shared" si="2"/>
        <v>1422.22208</v>
      </c>
    </row>
    <row r="58" spans="1:7" ht="12.75">
      <c r="A58" s="2">
        <v>71</v>
      </c>
      <c r="B58" s="2">
        <v>22.22222</v>
      </c>
      <c r="C58" s="2">
        <f t="shared" si="0"/>
        <v>1577.77762</v>
      </c>
      <c r="D58" s="2" t="s">
        <v>31</v>
      </c>
      <c r="E58" s="2">
        <v>64</v>
      </c>
      <c r="F58" s="2">
        <v>22.22222</v>
      </c>
      <c r="G58" s="2">
        <f t="shared" si="2"/>
        <v>1422.22208</v>
      </c>
    </row>
    <row r="59" spans="1:7" ht="12.75">
      <c r="A59" s="2">
        <v>77</v>
      </c>
      <c r="B59" s="2">
        <v>22.22222</v>
      </c>
      <c r="C59" s="2">
        <f t="shared" si="0"/>
        <v>1711.11094</v>
      </c>
      <c r="D59" s="2"/>
      <c r="E59" s="2">
        <v>65</v>
      </c>
      <c r="F59" s="2">
        <v>22.22222</v>
      </c>
      <c r="G59" s="2">
        <f t="shared" si="2"/>
        <v>1444.4443</v>
      </c>
    </row>
    <row r="60" spans="1:7" ht="12.75">
      <c r="A60" s="2">
        <v>68</v>
      </c>
      <c r="B60" s="2">
        <v>22.22222</v>
      </c>
      <c r="C60" s="2">
        <f t="shared" si="0"/>
        <v>1511.11096</v>
      </c>
      <c r="D60" s="2"/>
      <c r="E60" s="2">
        <v>65</v>
      </c>
      <c r="F60" s="2">
        <v>22.22222</v>
      </c>
      <c r="G60" s="2">
        <f t="shared" si="2"/>
        <v>1444.4443</v>
      </c>
    </row>
    <row r="61" spans="1:7" ht="12.75">
      <c r="A61" s="2">
        <v>65</v>
      </c>
      <c r="B61" s="2">
        <v>22.22222</v>
      </c>
      <c r="C61" s="2">
        <f t="shared" si="0"/>
        <v>1444.4443</v>
      </c>
      <c r="D61" s="2"/>
      <c r="E61" s="2">
        <v>65</v>
      </c>
      <c r="F61" s="2">
        <v>22.22222</v>
      </c>
      <c r="G61" s="2">
        <f t="shared" si="2"/>
        <v>1444.4443</v>
      </c>
    </row>
    <row r="62" spans="1:7" ht="12.75">
      <c r="A62" s="2">
        <v>35</v>
      </c>
      <c r="B62" s="2">
        <v>22.22222</v>
      </c>
      <c r="C62" s="2">
        <f t="shared" si="0"/>
        <v>777.7777</v>
      </c>
      <c r="D62" s="2"/>
      <c r="E62" s="2">
        <v>65</v>
      </c>
      <c r="F62" s="2">
        <v>22.22222</v>
      </c>
      <c r="G62" s="2">
        <f t="shared" si="2"/>
        <v>1444.4443</v>
      </c>
    </row>
    <row r="63" spans="1:7" ht="12.75">
      <c r="A63" s="2">
        <v>74</v>
      </c>
      <c r="B63" s="2">
        <v>22.22222</v>
      </c>
      <c r="C63" s="2">
        <f t="shared" si="0"/>
        <v>1644.44428</v>
      </c>
      <c r="D63" s="2"/>
      <c r="E63" s="2">
        <v>65</v>
      </c>
      <c r="F63" s="2">
        <v>22.22222</v>
      </c>
      <c r="G63" s="2">
        <f t="shared" si="2"/>
        <v>1444.4443</v>
      </c>
    </row>
    <row r="64" spans="1:7" ht="12.75">
      <c r="A64" s="2">
        <v>69</v>
      </c>
      <c r="B64" s="2">
        <v>22.22222</v>
      </c>
      <c r="C64" s="2">
        <f t="shared" si="0"/>
        <v>1533.33318</v>
      </c>
      <c r="D64" s="2"/>
      <c r="E64" s="2">
        <v>65</v>
      </c>
      <c r="F64" s="2">
        <v>22.22222</v>
      </c>
      <c r="G64" s="2">
        <f t="shared" si="2"/>
        <v>1444.4443</v>
      </c>
    </row>
    <row r="65" spans="1:7" ht="12.75">
      <c r="A65" s="2">
        <v>70</v>
      </c>
      <c r="B65" s="2">
        <v>22.22222</v>
      </c>
      <c r="C65" s="2">
        <f t="shared" si="0"/>
        <v>1555.5554</v>
      </c>
      <c r="D65" s="2"/>
      <c r="E65" s="2">
        <v>65</v>
      </c>
      <c r="F65" s="2">
        <v>22.22222</v>
      </c>
      <c r="G65" s="2">
        <f t="shared" si="2"/>
        <v>1444.4443</v>
      </c>
    </row>
    <row r="66" spans="1:7" ht="12.75">
      <c r="A66" s="2">
        <v>79</v>
      </c>
      <c r="B66" s="2">
        <v>22.22222</v>
      </c>
      <c r="C66" s="2">
        <f t="shared" si="0"/>
        <v>1755.55538</v>
      </c>
      <c r="D66" s="2"/>
      <c r="E66" s="2">
        <v>65</v>
      </c>
      <c r="F66" s="2">
        <v>22.22222</v>
      </c>
      <c r="G66" s="2">
        <f t="shared" si="2"/>
        <v>1444.4443</v>
      </c>
    </row>
    <row r="67" spans="1:7" ht="12.75">
      <c r="A67" s="2">
        <v>65</v>
      </c>
      <c r="B67" s="2">
        <v>22.22222</v>
      </c>
      <c r="C67" s="2">
        <f t="shared" si="0"/>
        <v>1444.4443</v>
      </c>
      <c r="D67" s="2"/>
      <c r="E67" s="2">
        <v>65</v>
      </c>
      <c r="F67" s="2">
        <v>22.22222</v>
      </c>
      <c r="G67" s="2">
        <f t="shared" si="2"/>
        <v>1444.4443</v>
      </c>
    </row>
    <row r="68" spans="1:7" ht="12.75">
      <c r="A68" s="2">
        <v>69</v>
      </c>
      <c r="B68" s="2">
        <v>22.22222</v>
      </c>
      <c r="C68" s="2">
        <f aca="true" t="shared" si="3" ref="C68:C109">A68*B68</f>
        <v>1533.33318</v>
      </c>
      <c r="D68" s="2"/>
      <c r="E68" s="2">
        <v>65</v>
      </c>
      <c r="F68" s="2">
        <v>22.22222</v>
      </c>
      <c r="G68" s="2">
        <f aca="true" t="shared" si="4" ref="G68:G99">E68*F68</f>
        <v>1444.4443</v>
      </c>
    </row>
    <row r="69" spans="1:7" ht="12.75">
      <c r="A69" s="2">
        <v>64</v>
      </c>
      <c r="B69" s="2">
        <v>22.22222</v>
      </c>
      <c r="C69" s="2">
        <f t="shared" si="3"/>
        <v>1422.22208</v>
      </c>
      <c r="D69" s="2" t="s">
        <v>31</v>
      </c>
      <c r="E69" s="2">
        <v>66</v>
      </c>
      <c r="F69" s="2">
        <v>22.22222</v>
      </c>
      <c r="G69" s="2">
        <f t="shared" si="4"/>
        <v>1466.66652</v>
      </c>
    </row>
    <row r="70" spans="1:7" ht="12.75">
      <c r="A70" s="2">
        <v>68</v>
      </c>
      <c r="B70" s="2">
        <v>22.22222</v>
      </c>
      <c r="C70" s="2">
        <f t="shared" si="3"/>
        <v>1511.11096</v>
      </c>
      <c r="D70" s="2" t="s">
        <v>31</v>
      </c>
      <c r="E70" s="2">
        <v>66</v>
      </c>
      <c r="F70" s="2">
        <v>22.22222</v>
      </c>
      <c r="G70" s="2">
        <f t="shared" si="4"/>
        <v>1466.66652</v>
      </c>
    </row>
    <row r="71" spans="1:7" ht="12.75">
      <c r="A71" s="2">
        <v>68</v>
      </c>
      <c r="B71" s="2">
        <v>22.22222</v>
      </c>
      <c r="C71" s="2">
        <f t="shared" si="3"/>
        <v>1511.11096</v>
      </c>
      <c r="D71" s="2"/>
      <c r="E71" s="2">
        <v>66</v>
      </c>
      <c r="F71" s="2">
        <v>22.22222</v>
      </c>
      <c r="G71" s="2">
        <f t="shared" si="4"/>
        <v>1466.66652</v>
      </c>
    </row>
    <row r="72" spans="1:7" ht="12.75">
      <c r="A72" s="2">
        <v>68</v>
      </c>
      <c r="B72" s="2">
        <v>22.22222</v>
      </c>
      <c r="C72" s="2">
        <f t="shared" si="3"/>
        <v>1511.11096</v>
      </c>
      <c r="D72" s="2"/>
      <c r="E72" s="2">
        <v>66</v>
      </c>
      <c r="F72" s="2">
        <v>22.22222</v>
      </c>
      <c r="G72" s="2">
        <f t="shared" si="4"/>
        <v>1466.66652</v>
      </c>
    </row>
    <row r="73" spans="1:7" ht="12.75">
      <c r="A73" s="2">
        <v>61</v>
      </c>
      <c r="B73" s="2">
        <v>22.22222</v>
      </c>
      <c r="C73" s="2">
        <f t="shared" si="3"/>
        <v>1355.55542</v>
      </c>
      <c r="D73" s="2"/>
      <c r="E73" s="2">
        <v>66</v>
      </c>
      <c r="F73" s="2">
        <v>22.22222</v>
      </c>
      <c r="G73" s="2">
        <f t="shared" si="4"/>
        <v>1466.66652</v>
      </c>
    </row>
    <row r="74" spans="1:7" ht="12.75">
      <c r="A74" s="2">
        <v>74</v>
      </c>
      <c r="B74" s="2">
        <v>22.22222</v>
      </c>
      <c r="C74" s="2">
        <f t="shared" si="3"/>
        <v>1644.44428</v>
      </c>
      <c r="D74" s="2"/>
      <c r="E74" s="2">
        <v>67</v>
      </c>
      <c r="F74" s="2">
        <v>22.22222</v>
      </c>
      <c r="G74" s="2">
        <f t="shared" si="4"/>
        <v>1488.88874</v>
      </c>
    </row>
    <row r="75" spans="1:7" ht="12.75">
      <c r="A75" s="2">
        <v>85</v>
      </c>
      <c r="B75" s="2">
        <v>22.22222</v>
      </c>
      <c r="C75" s="2">
        <f t="shared" si="3"/>
        <v>1888.8887</v>
      </c>
      <c r="D75" s="2" t="s">
        <v>32</v>
      </c>
      <c r="E75" s="2">
        <v>67</v>
      </c>
      <c r="F75" s="2">
        <v>22.22222</v>
      </c>
      <c r="G75" s="2">
        <f t="shared" si="4"/>
        <v>1488.88874</v>
      </c>
    </row>
    <row r="76" spans="1:7" ht="12.75">
      <c r="A76" s="2">
        <v>65</v>
      </c>
      <c r="B76" s="2">
        <v>22.22222</v>
      </c>
      <c r="C76" s="2">
        <f t="shared" si="3"/>
        <v>1444.4443</v>
      </c>
      <c r="D76" s="2"/>
      <c r="E76" s="2">
        <v>67</v>
      </c>
      <c r="F76" s="2">
        <v>22.22222</v>
      </c>
      <c r="G76" s="2">
        <f t="shared" si="4"/>
        <v>1488.88874</v>
      </c>
    </row>
    <row r="77" spans="1:7" ht="12.75">
      <c r="A77" s="2">
        <v>79</v>
      </c>
      <c r="B77" s="2">
        <v>22.22222</v>
      </c>
      <c r="C77" s="2">
        <f t="shared" si="3"/>
        <v>1755.55538</v>
      </c>
      <c r="D77" s="2"/>
      <c r="E77" s="2">
        <v>67</v>
      </c>
      <c r="F77" s="2">
        <v>22.22222</v>
      </c>
      <c r="G77" s="2">
        <f t="shared" si="4"/>
        <v>1488.88874</v>
      </c>
    </row>
    <row r="78" spans="1:7" ht="12.75">
      <c r="A78" s="2">
        <v>62</v>
      </c>
      <c r="B78" s="2">
        <v>22.22222</v>
      </c>
      <c r="C78" s="2">
        <f t="shared" si="3"/>
        <v>1377.77764</v>
      </c>
      <c r="D78" s="2"/>
      <c r="E78" s="2">
        <v>67</v>
      </c>
      <c r="F78" s="2">
        <v>22.22222</v>
      </c>
      <c r="G78" s="2">
        <f t="shared" si="4"/>
        <v>1488.88874</v>
      </c>
    </row>
    <row r="79" spans="1:7" ht="12.75">
      <c r="A79" s="2">
        <v>50</v>
      </c>
      <c r="B79" s="2">
        <v>22.22222</v>
      </c>
      <c r="C79" s="2">
        <f t="shared" si="3"/>
        <v>1111.111</v>
      </c>
      <c r="D79" s="2"/>
      <c r="E79" s="2">
        <v>67</v>
      </c>
      <c r="F79" s="2">
        <v>22.22222</v>
      </c>
      <c r="G79" s="2">
        <f t="shared" si="4"/>
        <v>1488.88874</v>
      </c>
    </row>
    <row r="80" spans="1:7" ht="12.75">
      <c r="A80" s="2">
        <v>58</v>
      </c>
      <c r="B80" s="2">
        <v>22.22222</v>
      </c>
      <c r="C80" s="2">
        <f t="shared" si="3"/>
        <v>1288.88876</v>
      </c>
      <c r="D80" s="2"/>
      <c r="E80" s="2">
        <v>67</v>
      </c>
      <c r="F80" s="2">
        <v>22.22222</v>
      </c>
      <c r="G80" s="2">
        <f t="shared" si="4"/>
        <v>1488.88874</v>
      </c>
    </row>
    <row r="81" spans="1:7" ht="12.75">
      <c r="A81" s="2">
        <v>67</v>
      </c>
      <c r="B81" s="2">
        <v>22.22222</v>
      </c>
      <c r="C81" s="2">
        <f t="shared" si="3"/>
        <v>1488.88874</v>
      </c>
      <c r="D81" s="2"/>
      <c r="E81" s="2">
        <v>67</v>
      </c>
      <c r="F81" s="2">
        <v>22.22222</v>
      </c>
      <c r="G81" s="2">
        <f t="shared" si="4"/>
        <v>1488.88874</v>
      </c>
    </row>
    <row r="82" spans="1:7" ht="12.75">
      <c r="A82" s="2">
        <v>67</v>
      </c>
      <c r="B82" s="2">
        <v>22.22222</v>
      </c>
      <c r="C82" s="2">
        <f t="shared" si="3"/>
        <v>1488.88874</v>
      </c>
      <c r="D82" s="2"/>
      <c r="E82" s="2">
        <v>68</v>
      </c>
      <c r="F82" s="2">
        <v>22.22222</v>
      </c>
      <c r="G82" s="2">
        <f t="shared" si="4"/>
        <v>1511.11096</v>
      </c>
    </row>
    <row r="83" spans="1:7" ht="12.75">
      <c r="A83" s="2">
        <v>80</v>
      </c>
      <c r="B83" s="2">
        <v>22.22222</v>
      </c>
      <c r="C83" s="2">
        <f t="shared" si="3"/>
        <v>1777.7776</v>
      </c>
      <c r="D83" s="2"/>
      <c r="E83" s="2">
        <v>68</v>
      </c>
      <c r="F83" s="2">
        <v>22.22222</v>
      </c>
      <c r="G83" s="2">
        <f t="shared" si="4"/>
        <v>1511.11096</v>
      </c>
    </row>
    <row r="84" spans="1:7" ht="12.75">
      <c r="A84" s="2">
        <v>60</v>
      </c>
      <c r="B84" s="2">
        <v>22.22222</v>
      </c>
      <c r="C84" s="2">
        <f t="shared" si="3"/>
        <v>1333.3332</v>
      </c>
      <c r="D84" s="2"/>
      <c r="E84" s="2">
        <v>68</v>
      </c>
      <c r="F84" s="2">
        <v>22.22222</v>
      </c>
      <c r="G84" s="2">
        <f t="shared" si="4"/>
        <v>1511.11096</v>
      </c>
    </row>
    <row r="85" spans="1:7" ht="12.75">
      <c r="A85" s="2">
        <v>68</v>
      </c>
      <c r="B85" s="2">
        <v>22.22222</v>
      </c>
      <c r="C85" s="2">
        <f t="shared" si="3"/>
        <v>1511.11096</v>
      </c>
      <c r="D85" s="2" t="s">
        <v>31</v>
      </c>
      <c r="E85" s="2">
        <v>68</v>
      </c>
      <c r="F85" s="2">
        <v>22.22222</v>
      </c>
      <c r="G85" s="2">
        <f t="shared" si="4"/>
        <v>1511.11096</v>
      </c>
    </row>
    <row r="86" spans="1:7" ht="12.75">
      <c r="A86" s="2">
        <v>66</v>
      </c>
      <c r="B86" s="2">
        <v>22.22222</v>
      </c>
      <c r="C86" s="2">
        <f t="shared" si="3"/>
        <v>1466.66652</v>
      </c>
      <c r="D86" s="2"/>
      <c r="E86" s="2">
        <v>68</v>
      </c>
      <c r="F86" s="2">
        <v>22.22222</v>
      </c>
      <c r="G86" s="2">
        <f t="shared" si="4"/>
        <v>1511.11096</v>
      </c>
    </row>
    <row r="87" spans="1:7" ht="12.75">
      <c r="A87" s="2">
        <v>68</v>
      </c>
      <c r="B87" s="2">
        <v>22.22222</v>
      </c>
      <c r="C87" s="2">
        <f t="shared" si="3"/>
        <v>1511.11096</v>
      </c>
      <c r="D87" s="2"/>
      <c r="E87" s="2">
        <v>68</v>
      </c>
      <c r="F87" s="2">
        <v>22.22222</v>
      </c>
      <c r="G87" s="2">
        <f t="shared" si="4"/>
        <v>1511.11096</v>
      </c>
    </row>
    <row r="88" spans="1:7" ht="12.75">
      <c r="A88" s="2">
        <v>63</v>
      </c>
      <c r="B88" s="2">
        <v>22.22222</v>
      </c>
      <c r="C88" s="2">
        <f t="shared" si="3"/>
        <v>1399.99986</v>
      </c>
      <c r="D88" s="2"/>
      <c r="E88" s="2">
        <v>68</v>
      </c>
      <c r="F88" s="2">
        <v>22.22222</v>
      </c>
      <c r="G88" s="2">
        <f t="shared" si="4"/>
        <v>1511.11096</v>
      </c>
    </row>
    <row r="89" spans="1:7" ht="12.75">
      <c r="A89" s="2">
        <v>46</v>
      </c>
      <c r="B89" s="2">
        <v>22.22222</v>
      </c>
      <c r="C89" s="2">
        <f t="shared" si="3"/>
        <v>1022.22212</v>
      </c>
      <c r="D89" s="2"/>
      <c r="E89" s="2">
        <v>68</v>
      </c>
      <c r="F89" s="2">
        <v>22.22222</v>
      </c>
      <c r="G89" s="2">
        <f t="shared" si="4"/>
        <v>1511.11096</v>
      </c>
    </row>
    <row r="90" spans="1:7" ht="12.75">
      <c r="A90" s="2">
        <v>59</v>
      </c>
      <c r="B90" s="2">
        <v>22.22222</v>
      </c>
      <c r="C90" s="2">
        <f t="shared" si="3"/>
        <v>1311.11098</v>
      </c>
      <c r="D90" s="2"/>
      <c r="E90" s="2">
        <v>68</v>
      </c>
      <c r="F90" s="2">
        <v>22.22222</v>
      </c>
      <c r="G90" s="2">
        <f t="shared" si="4"/>
        <v>1511.11096</v>
      </c>
    </row>
    <row r="91" spans="1:7" ht="12.75">
      <c r="A91" s="2">
        <v>66</v>
      </c>
      <c r="B91" s="2">
        <v>22.22222</v>
      </c>
      <c r="C91" s="2">
        <f t="shared" si="3"/>
        <v>1466.66652</v>
      </c>
      <c r="D91" s="2"/>
      <c r="E91" s="2">
        <v>68</v>
      </c>
      <c r="F91" s="2">
        <v>22.22222</v>
      </c>
      <c r="G91" s="2">
        <f t="shared" si="4"/>
        <v>1511.11096</v>
      </c>
    </row>
    <row r="92" spans="1:7" ht="12.75">
      <c r="A92" s="2">
        <v>71</v>
      </c>
      <c r="B92" s="2">
        <v>22.22222</v>
      </c>
      <c r="C92" s="2">
        <f t="shared" si="3"/>
        <v>1577.77762</v>
      </c>
      <c r="D92" s="2"/>
      <c r="E92" s="2">
        <v>68</v>
      </c>
      <c r="F92" s="2">
        <v>22.22222</v>
      </c>
      <c r="G92" s="2">
        <f t="shared" si="4"/>
        <v>1511.11096</v>
      </c>
    </row>
    <row r="93" spans="1:7" ht="12.75">
      <c r="A93" s="2">
        <v>54</v>
      </c>
      <c r="B93" s="2">
        <v>22.22222</v>
      </c>
      <c r="C93" s="2">
        <f t="shared" si="3"/>
        <v>1199.99988</v>
      </c>
      <c r="D93" s="2"/>
      <c r="E93" s="2">
        <v>68</v>
      </c>
      <c r="F93" s="2">
        <v>22.22222</v>
      </c>
      <c r="G93" s="2">
        <f t="shared" si="4"/>
        <v>1511.11096</v>
      </c>
    </row>
    <row r="94" spans="1:7" ht="12.75">
      <c r="A94" s="2">
        <v>73</v>
      </c>
      <c r="B94" s="2">
        <v>22.22222</v>
      </c>
      <c r="C94" s="2">
        <f t="shared" si="3"/>
        <v>1622.22206</v>
      </c>
      <c r="D94" s="2"/>
      <c r="E94" s="2">
        <v>68</v>
      </c>
      <c r="F94" s="2">
        <v>22.22222</v>
      </c>
      <c r="G94" s="2">
        <f t="shared" si="4"/>
        <v>1511.11096</v>
      </c>
    </row>
    <row r="95" spans="1:7" ht="12.75">
      <c r="A95" s="2">
        <v>60</v>
      </c>
      <c r="B95" s="2">
        <v>22.22222</v>
      </c>
      <c r="C95" s="2">
        <f t="shared" si="3"/>
        <v>1333.3332</v>
      </c>
      <c r="D95" s="2"/>
      <c r="E95" s="2">
        <v>68</v>
      </c>
      <c r="F95" s="2">
        <v>22.22222</v>
      </c>
      <c r="G95" s="2">
        <f t="shared" si="4"/>
        <v>1511.11096</v>
      </c>
    </row>
    <row r="96" spans="1:7" ht="12.75">
      <c r="A96" s="2">
        <v>65</v>
      </c>
      <c r="B96" s="2">
        <v>22.22222</v>
      </c>
      <c r="C96" s="2">
        <f t="shared" si="3"/>
        <v>1444.4443</v>
      </c>
      <c r="D96" s="2"/>
      <c r="E96" s="2">
        <v>69</v>
      </c>
      <c r="F96" s="2">
        <v>22.22222</v>
      </c>
      <c r="G96" s="2">
        <f t="shared" si="4"/>
        <v>1533.33318</v>
      </c>
    </row>
    <row r="97" spans="1:7" ht="12.75">
      <c r="A97" s="2">
        <v>67</v>
      </c>
      <c r="B97" s="2">
        <v>22.22222</v>
      </c>
      <c r="C97" s="2">
        <f t="shared" si="3"/>
        <v>1488.88874</v>
      </c>
      <c r="D97" s="2"/>
      <c r="E97" s="2">
        <v>69</v>
      </c>
      <c r="F97" s="2">
        <v>22.22222</v>
      </c>
      <c r="G97" s="2">
        <f t="shared" si="4"/>
        <v>1533.33318</v>
      </c>
    </row>
    <row r="98" spans="1:7" ht="12.75">
      <c r="A98" s="2">
        <v>63</v>
      </c>
      <c r="B98" s="2">
        <v>22.22222</v>
      </c>
      <c r="C98" s="2">
        <f t="shared" si="3"/>
        <v>1399.99986</v>
      </c>
      <c r="D98" s="2"/>
      <c r="E98" s="2">
        <v>69</v>
      </c>
      <c r="F98" s="2">
        <v>22.22222</v>
      </c>
      <c r="G98" s="2">
        <f t="shared" si="4"/>
        <v>1533.33318</v>
      </c>
    </row>
    <row r="99" spans="1:7" ht="12.75">
      <c r="A99" s="2">
        <v>78</v>
      </c>
      <c r="B99" s="2">
        <v>22.22222</v>
      </c>
      <c r="C99" s="2">
        <f t="shared" si="3"/>
        <v>1733.33316</v>
      </c>
      <c r="D99" s="2"/>
      <c r="E99" s="2">
        <v>69</v>
      </c>
      <c r="F99" s="2">
        <v>22.22222</v>
      </c>
      <c r="G99" s="2">
        <f t="shared" si="4"/>
        <v>1533.33318</v>
      </c>
    </row>
    <row r="100" spans="1:7" ht="12.75">
      <c r="A100" s="2">
        <v>82</v>
      </c>
      <c r="B100" s="2">
        <v>22.22222</v>
      </c>
      <c r="C100" s="2">
        <f t="shared" si="3"/>
        <v>1822.22204</v>
      </c>
      <c r="D100" s="2" t="s">
        <v>31</v>
      </c>
      <c r="E100" s="2">
        <v>69</v>
      </c>
      <c r="F100" s="2">
        <v>22.22222</v>
      </c>
      <c r="G100" s="2">
        <f aca="true" t="shared" si="5" ref="G100:G125">E100*F100</f>
        <v>1533.33318</v>
      </c>
    </row>
    <row r="101" spans="1:7" ht="12.75">
      <c r="A101" s="2">
        <v>71</v>
      </c>
      <c r="B101" s="2">
        <v>22.22222</v>
      </c>
      <c r="C101" s="2">
        <f t="shared" si="3"/>
        <v>1577.77762</v>
      </c>
      <c r="D101" s="2"/>
      <c r="E101" s="2">
        <v>69</v>
      </c>
      <c r="F101" s="2">
        <v>22.22222</v>
      </c>
      <c r="G101" s="2">
        <f t="shared" si="5"/>
        <v>1533.33318</v>
      </c>
    </row>
    <row r="102" spans="1:7" ht="12.75">
      <c r="A102" s="2">
        <v>66</v>
      </c>
      <c r="B102" s="2">
        <v>22.22222</v>
      </c>
      <c r="C102" s="2">
        <f t="shared" si="3"/>
        <v>1466.66652</v>
      </c>
      <c r="D102" s="2"/>
      <c r="E102" s="2">
        <v>69</v>
      </c>
      <c r="F102" s="2">
        <v>22.22222</v>
      </c>
      <c r="G102" s="2">
        <f t="shared" si="5"/>
        <v>1533.33318</v>
      </c>
    </row>
    <row r="103" spans="1:7" ht="12.75">
      <c r="A103" s="2">
        <v>63</v>
      </c>
      <c r="B103" s="2">
        <v>22.22222</v>
      </c>
      <c r="C103" s="2">
        <f t="shared" si="3"/>
        <v>1399.99986</v>
      </c>
      <c r="D103" s="2"/>
      <c r="E103" s="2">
        <v>70</v>
      </c>
      <c r="F103" s="2">
        <v>22.22222</v>
      </c>
      <c r="G103" s="2">
        <f t="shared" si="5"/>
        <v>1555.5554</v>
      </c>
    </row>
    <row r="104" spans="1:7" ht="12.75">
      <c r="A104" s="2">
        <v>32</v>
      </c>
      <c r="B104" s="2">
        <v>22.22222</v>
      </c>
      <c r="C104" s="2">
        <f t="shared" si="3"/>
        <v>711.11104</v>
      </c>
      <c r="D104" s="2"/>
      <c r="E104" s="2">
        <v>70</v>
      </c>
      <c r="F104" s="2">
        <v>22.22222</v>
      </c>
      <c r="G104" s="2">
        <f t="shared" si="5"/>
        <v>1555.5554</v>
      </c>
    </row>
    <row r="105" spans="1:7" ht="12.75">
      <c r="A105" s="2">
        <v>60</v>
      </c>
      <c r="B105" s="2">
        <v>22.22222</v>
      </c>
      <c r="C105" s="2">
        <f t="shared" si="3"/>
        <v>1333.3332</v>
      </c>
      <c r="D105" s="2" t="s">
        <v>31</v>
      </c>
      <c r="E105" s="2">
        <v>70</v>
      </c>
      <c r="F105" s="2">
        <v>22.22222</v>
      </c>
      <c r="G105" s="2">
        <f t="shared" si="5"/>
        <v>1555.5554</v>
      </c>
    </row>
    <row r="106" spans="1:7" ht="12.75">
      <c r="A106" s="2">
        <v>67</v>
      </c>
      <c r="B106" s="2">
        <v>22.22222</v>
      </c>
      <c r="C106" s="2">
        <f t="shared" si="3"/>
        <v>1488.88874</v>
      </c>
      <c r="D106" s="2" t="s">
        <v>31</v>
      </c>
      <c r="E106" s="2">
        <v>71</v>
      </c>
      <c r="F106" s="2">
        <v>22.22222</v>
      </c>
      <c r="G106" s="2">
        <f t="shared" si="5"/>
        <v>1577.77762</v>
      </c>
    </row>
    <row r="107" spans="1:7" ht="12.75">
      <c r="A107" s="2">
        <v>62</v>
      </c>
      <c r="B107" s="2">
        <v>22.22222</v>
      </c>
      <c r="C107" s="2">
        <f t="shared" si="3"/>
        <v>1377.77764</v>
      </c>
      <c r="D107" s="2"/>
      <c r="E107" s="2">
        <v>71</v>
      </c>
      <c r="F107" s="2">
        <v>22.22222</v>
      </c>
      <c r="G107" s="2">
        <f t="shared" si="5"/>
        <v>1577.77762</v>
      </c>
    </row>
    <row r="108" spans="1:7" ht="12.75">
      <c r="A108" s="2">
        <v>69</v>
      </c>
      <c r="B108" s="2">
        <v>22.22222</v>
      </c>
      <c r="C108" s="2">
        <f t="shared" si="3"/>
        <v>1533.33318</v>
      </c>
      <c r="D108" s="2"/>
      <c r="E108" s="2">
        <v>71</v>
      </c>
      <c r="F108" s="2">
        <v>22.22222</v>
      </c>
      <c r="G108" s="2">
        <f t="shared" si="5"/>
        <v>1577.77762</v>
      </c>
    </row>
    <row r="109" spans="1:7" ht="12.75">
      <c r="A109" s="2">
        <v>50</v>
      </c>
      <c r="B109" s="2">
        <v>22.22222</v>
      </c>
      <c r="C109" s="2">
        <f t="shared" si="3"/>
        <v>1111.111</v>
      </c>
      <c r="D109" s="2"/>
      <c r="E109" s="2">
        <v>71</v>
      </c>
      <c r="F109" s="2">
        <v>22.22222</v>
      </c>
      <c r="G109" s="2">
        <f t="shared" si="5"/>
        <v>1577.77762</v>
      </c>
    </row>
    <row r="110" spans="1:7" ht="12.75">
      <c r="A110" s="2">
        <v>64</v>
      </c>
      <c r="B110" s="2">
        <v>22.22222</v>
      </c>
      <c r="C110" s="2">
        <f aca="true" t="shared" si="6" ref="C110:C125">A110*B110</f>
        <v>1422.22208</v>
      </c>
      <c r="D110" s="2"/>
      <c r="E110" s="2">
        <v>71</v>
      </c>
      <c r="F110" s="2">
        <v>22.22222</v>
      </c>
      <c r="G110" s="2">
        <f t="shared" si="5"/>
        <v>1577.77762</v>
      </c>
    </row>
    <row r="111" spans="1:7" ht="12.75">
      <c r="A111" s="2">
        <v>65</v>
      </c>
      <c r="B111" s="2">
        <v>22.22222</v>
      </c>
      <c r="C111" s="2">
        <f t="shared" si="6"/>
        <v>1444.4443</v>
      </c>
      <c r="D111" s="2"/>
      <c r="E111" s="2">
        <v>72</v>
      </c>
      <c r="F111" s="2">
        <v>22.22222</v>
      </c>
      <c r="G111" s="2">
        <f t="shared" si="5"/>
        <v>1599.99984</v>
      </c>
    </row>
    <row r="112" spans="1:7" ht="12.75">
      <c r="A112" s="2">
        <v>53</v>
      </c>
      <c r="B112" s="2">
        <v>22.22222</v>
      </c>
      <c r="C112" s="2">
        <f t="shared" si="6"/>
        <v>1177.77766</v>
      </c>
      <c r="D112" s="2"/>
      <c r="E112" s="2">
        <v>72</v>
      </c>
      <c r="F112" s="2">
        <v>22.22222</v>
      </c>
      <c r="G112" s="2">
        <f t="shared" si="5"/>
        <v>1599.99984</v>
      </c>
    </row>
    <row r="113" spans="1:7" ht="12.75">
      <c r="A113" s="2">
        <v>30</v>
      </c>
      <c r="B113" s="2">
        <v>22.22222</v>
      </c>
      <c r="C113" s="2">
        <f t="shared" si="6"/>
        <v>666.6666</v>
      </c>
      <c r="D113" s="2"/>
      <c r="E113" s="2">
        <v>73</v>
      </c>
      <c r="F113" s="2">
        <v>22.22222</v>
      </c>
      <c r="G113" s="2">
        <f t="shared" si="5"/>
        <v>1622.22206</v>
      </c>
    </row>
    <row r="114" spans="1:7" ht="12.75">
      <c r="A114" s="2">
        <v>80</v>
      </c>
      <c r="B114" s="2">
        <v>22.22222</v>
      </c>
      <c r="C114" s="2">
        <f t="shared" si="6"/>
        <v>1777.7776</v>
      </c>
      <c r="D114" s="2"/>
      <c r="E114" s="2">
        <v>74</v>
      </c>
      <c r="F114" s="2">
        <v>22.22222</v>
      </c>
      <c r="G114" s="2">
        <f t="shared" si="5"/>
        <v>1644.44428</v>
      </c>
    </row>
    <row r="115" spans="1:7" ht="12.75">
      <c r="A115" s="2">
        <v>71</v>
      </c>
      <c r="B115" s="2">
        <v>22.22222</v>
      </c>
      <c r="C115" s="2">
        <f t="shared" si="6"/>
        <v>1577.77762</v>
      </c>
      <c r="D115" s="2"/>
      <c r="E115" s="2">
        <v>74</v>
      </c>
      <c r="F115" s="2">
        <v>22.22222</v>
      </c>
      <c r="G115" s="2">
        <f t="shared" si="5"/>
        <v>1644.44428</v>
      </c>
    </row>
    <row r="116" spans="1:7" ht="12.75">
      <c r="A116" s="2">
        <v>67</v>
      </c>
      <c r="B116" s="2">
        <v>22.22222</v>
      </c>
      <c r="C116" s="2">
        <f t="shared" si="6"/>
        <v>1488.88874</v>
      </c>
      <c r="D116" s="2"/>
      <c r="E116" s="2">
        <v>76</v>
      </c>
      <c r="F116" s="2">
        <v>22.22222</v>
      </c>
      <c r="G116" s="2">
        <f t="shared" si="5"/>
        <v>1688.88872</v>
      </c>
    </row>
    <row r="117" spans="1:7" ht="12.75">
      <c r="A117" s="2">
        <v>62</v>
      </c>
      <c r="B117" s="2">
        <v>22.22222</v>
      </c>
      <c r="C117" s="2">
        <f t="shared" si="6"/>
        <v>1377.77764</v>
      </c>
      <c r="D117" s="2" t="s">
        <v>31</v>
      </c>
      <c r="E117" s="2">
        <v>77</v>
      </c>
      <c r="F117" s="2">
        <v>22.22222</v>
      </c>
      <c r="G117" s="2">
        <f t="shared" si="5"/>
        <v>1711.11094</v>
      </c>
    </row>
    <row r="118" spans="1:7" ht="12.75">
      <c r="A118" s="2">
        <v>72</v>
      </c>
      <c r="B118" s="2">
        <v>22.22222</v>
      </c>
      <c r="C118" s="2">
        <f t="shared" si="6"/>
        <v>1599.99984</v>
      </c>
      <c r="D118" s="2"/>
      <c r="E118" s="2">
        <v>78</v>
      </c>
      <c r="F118" s="2">
        <v>22.22222</v>
      </c>
      <c r="G118" s="2">
        <f t="shared" si="5"/>
        <v>1733.33316</v>
      </c>
    </row>
    <row r="119" spans="1:7" ht="12.75">
      <c r="A119" s="2">
        <v>78</v>
      </c>
      <c r="B119" s="2">
        <v>22.22222</v>
      </c>
      <c r="C119" s="2">
        <f t="shared" si="6"/>
        <v>1733.33316</v>
      </c>
      <c r="D119" s="2"/>
      <c r="E119" s="2">
        <v>78</v>
      </c>
      <c r="F119" s="2">
        <v>22.22222</v>
      </c>
      <c r="G119" s="2">
        <f t="shared" si="5"/>
        <v>1733.33316</v>
      </c>
    </row>
    <row r="120" spans="1:7" ht="12.75">
      <c r="A120" s="2">
        <v>33</v>
      </c>
      <c r="B120" s="2">
        <v>22.22222</v>
      </c>
      <c r="C120" s="2">
        <f t="shared" si="6"/>
        <v>733.33326</v>
      </c>
      <c r="D120" s="2"/>
      <c r="E120" s="2">
        <v>79</v>
      </c>
      <c r="F120" s="2">
        <v>22.22222</v>
      </c>
      <c r="G120" s="2">
        <f t="shared" si="5"/>
        <v>1755.55538</v>
      </c>
    </row>
    <row r="121" spans="1:7" ht="12.75">
      <c r="A121" s="2">
        <v>65</v>
      </c>
      <c r="B121" s="2">
        <v>22.22222</v>
      </c>
      <c r="C121" s="2">
        <f t="shared" si="6"/>
        <v>1444.4443</v>
      </c>
      <c r="D121" s="2" t="s">
        <v>31</v>
      </c>
      <c r="E121" s="2">
        <v>79</v>
      </c>
      <c r="F121" s="2">
        <v>22.22222</v>
      </c>
      <c r="G121" s="2">
        <f t="shared" si="5"/>
        <v>1755.55538</v>
      </c>
    </row>
    <row r="122" spans="1:7" ht="12.75">
      <c r="A122" s="2">
        <v>64</v>
      </c>
      <c r="B122" s="2">
        <v>22.22222</v>
      </c>
      <c r="C122" s="2">
        <f t="shared" si="6"/>
        <v>1422.22208</v>
      </c>
      <c r="D122" s="2"/>
      <c r="E122" s="2">
        <v>80</v>
      </c>
      <c r="F122" s="2">
        <v>22.22222</v>
      </c>
      <c r="G122" s="2">
        <f t="shared" si="5"/>
        <v>1777.7776</v>
      </c>
    </row>
    <row r="123" spans="1:7" ht="12.75">
      <c r="A123" s="2">
        <v>59</v>
      </c>
      <c r="B123" s="2">
        <v>22.22222</v>
      </c>
      <c r="C123" s="2">
        <f t="shared" si="6"/>
        <v>1311.11098</v>
      </c>
      <c r="D123" s="2"/>
      <c r="E123" s="2">
        <v>80</v>
      </c>
      <c r="F123" s="2">
        <v>22.22222</v>
      </c>
      <c r="G123" s="2">
        <f t="shared" si="5"/>
        <v>1777.7776</v>
      </c>
    </row>
    <row r="124" spans="1:7" ht="12.75">
      <c r="A124" s="2">
        <v>68</v>
      </c>
      <c r="B124" s="2">
        <v>22.22222</v>
      </c>
      <c r="C124" s="2">
        <f t="shared" si="6"/>
        <v>1511.11096</v>
      </c>
      <c r="D124" s="2"/>
      <c r="E124" s="2">
        <v>82</v>
      </c>
      <c r="F124" s="2">
        <v>22.22222</v>
      </c>
      <c r="G124" s="2">
        <f t="shared" si="5"/>
        <v>1822.22204</v>
      </c>
    </row>
    <row r="125" spans="1:7" ht="12.75">
      <c r="A125" s="2">
        <v>68</v>
      </c>
      <c r="B125" s="2">
        <v>22.22222</v>
      </c>
      <c r="C125" s="2">
        <f t="shared" si="6"/>
        <v>1511.11096</v>
      </c>
      <c r="D125" s="2"/>
      <c r="E125" s="2">
        <v>85</v>
      </c>
      <c r="F125" s="2">
        <v>22.22222</v>
      </c>
      <c r="G125" s="2">
        <f t="shared" si="5"/>
        <v>1888.8887</v>
      </c>
    </row>
    <row r="126" spans="1:4" ht="12.75">
      <c r="A126" s="3" t="s">
        <v>9</v>
      </c>
      <c r="B126" s="2">
        <f>MIN(C4:C125)</f>
        <v>333.3333</v>
      </c>
      <c r="C126" t="s">
        <v>8</v>
      </c>
      <c r="D126">
        <f>COUNT(C4:C125)</f>
        <v>122</v>
      </c>
    </row>
    <row r="127" spans="1:4" ht="12.75">
      <c r="A127" s="3" t="s">
        <v>11</v>
      </c>
      <c r="B127" s="2">
        <f>MAX(C4:C125)</f>
        <v>1888.8887</v>
      </c>
      <c r="C127" t="s">
        <v>10</v>
      </c>
      <c r="D127">
        <f>AVERAGE(C4:C125)</f>
        <v>1391.4388408196724</v>
      </c>
    </row>
    <row r="128" spans="2:4" ht="12.75">
      <c r="B128" s="2"/>
      <c r="C128" t="s">
        <v>12</v>
      </c>
      <c r="D128">
        <f>MEDIAN(C4:C125)</f>
        <v>1444.4443</v>
      </c>
    </row>
    <row r="129" spans="1:4" ht="12.75">
      <c r="A129" s="2"/>
      <c r="B129" s="2"/>
      <c r="C129" t="s">
        <v>13</v>
      </c>
      <c r="D129">
        <f>STDEV(C4:C125)</f>
        <v>247.62840364914848</v>
      </c>
    </row>
    <row r="130" spans="1:2" ht="12.75">
      <c r="A130" s="2"/>
      <c r="B130" s="2"/>
    </row>
    <row r="131" spans="1:2" ht="12.75">
      <c r="A131" s="2"/>
      <c r="B131" s="2"/>
    </row>
    <row r="132" spans="1:4" ht="12.75">
      <c r="A132" s="2"/>
      <c r="B132" s="2"/>
      <c r="C132" s="2"/>
      <c r="D132" s="2"/>
    </row>
    <row r="133" spans="1:5" ht="12.75">
      <c r="A133" t="s">
        <v>0</v>
      </c>
      <c r="B133" t="s">
        <v>1</v>
      </c>
      <c r="C133" s="1">
        <v>38545</v>
      </c>
      <c r="E133" t="s">
        <v>14</v>
      </c>
    </row>
    <row r="134" spans="1:5" ht="12.75">
      <c r="A134" t="s">
        <v>34</v>
      </c>
      <c r="C134" t="s">
        <v>4</v>
      </c>
      <c r="D134" t="s">
        <v>5</v>
      </c>
      <c r="E134" t="s">
        <v>6</v>
      </c>
    </row>
    <row r="135" ht="12.75">
      <c r="G135" t="s">
        <v>7</v>
      </c>
    </row>
    <row r="136" spans="1:7" ht="12.75">
      <c r="A136" s="2">
        <v>51</v>
      </c>
      <c r="B136" s="2">
        <v>22.22222</v>
      </c>
      <c r="C136" s="2">
        <f>A136*B136</f>
        <v>1133.33322</v>
      </c>
      <c r="D136" s="2"/>
      <c r="E136" s="2">
        <v>22</v>
      </c>
      <c r="F136" s="2">
        <v>22.22222</v>
      </c>
      <c r="G136" s="2">
        <f>E136*F136</f>
        <v>488.88884</v>
      </c>
    </row>
    <row r="137" spans="1:7" ht="12.75">
      <c r="A137" s="2">
        <v>54</v>
      </c>
      <c r="B137" s="2">
        <v>22.22222</v>
      </c>
      <c r="C137" s="2">
        <f>A137*B137</f>
        <v>1199.99988</v>
      </c>
      <c r="D137" s="2"/>
      <c r="E137" s="2">
        <v>23</v>
      </c>
      <c r="F137" s="2">
        <v>22.22222</v>
      </c>
      <c r="G137" s="2">
        <f>E137*F137</f>
        <v>511.11106</v>
      </c>
    </row>
    <row r="138" spans="1:7" ht="12.75">
      <c r="A138" s="2">
        <v>53</v>
      </c>
      <c r="B138" s="2">
        <v>22.22222</v>
      </c>
      <c r="C138" s="2">
        <f>A138*B138</f>
        <v>1177.77766</v>
      </c>
      <c r="D138" s="2"/>
      <c r="E138" s="2">
        <v>24</v>
      </c>
      <c r="F138" s="2">
        <v>22.22222</v>
      </c>
      <c r="G138" s="2">
        <f>E138*F138</f>
        <v>533.3332800000001</v>
      </c>
    </row>
    <row r="139" spans="1:7" ht="12.75">
      <c r="A139" s="2">
        <v>60</v>
      </c>
      <c r="B139" s="2">
        <v>22.22222</v>
      </c>
      <c r="C139" s="2">
        <f>A139*B139</f>
        <v>1333.3332</v>
      </c>
      <c r="D139" s="2"/>
      <c r="E139" s="2">
        <v>25</v>
      </c>
      <c r="F139" s="2">
        <v>22.22222</v>
      </c>
      <c r="G139" s="2">
        <f>E139*F139</f>
        <v>555.5555</v>
      </c>
    </row>
    <row r="140" spans="1:4" ht="12.75">
      <c r="A140" s="3" t="s">
        <v>9</v>
      </c>
      <c r="B140" s="2">
        <f>MIN(C136:C139)</f>
        <v>1133.33322</v>
      </c>
      <c r="C140" t="s">
        <v>8</v>
      </c>
      <c r="D140">
        <f>COUNT(C136:C139)</f>
        <v>4</v>
      </c>
    </row>
    <row r="141" spans="1:4" ht="12.75">
      <c r="A141" s="3" t="s">
        <v>11</v>
      </c>
      <c r="B141" s="2">
        <f>MAX(C136:C139)</f>
        <v>1333.3332</v>
      </c>
      <c r="C141" t="s">
        <v>10</v>
      </c>
      <c r="D141">
        <f>AVERAGE(C136:C139)</f>
        <v>1211.11099</v>
      </c>
    </row>
    <row r="142" spans="2:4" ht="12.75">
      <c r="B142" s="2"/>
      <c r="C142" t="s">
        <v>12</v>
      </c>
      <c r="D142">
        <f>MEDIAN(C136:C139)</f>
        <v>1188.88877</v>
      </c>
    </row>
    <row r="143" spans="1:4" ht="12.75">
      <c r="A143" s="2"/>
      <c r="B143" s="2"/>
      <c r="C143" t="s">
        <v>13</v>
      </c>
      <c r="D143">
        <f>STDEV(C136:C139)</f>
        <v>86.0662879757574</v>
      </c>
    </row>
    <row r="144" spans="3:4" ht="12.75">
      <c r="C144" s="2"/>
      <c r="D144" s="2"/>
    </row>
    <row r="145" spans="5:6" ht="12.75">
      <c r="E145" s="2"/>
      <c r="F145" s="2"/>
    </row>
    <row r="147" spans="1:5" ht="12.75">
      <c r="A147" t="s">
        <v>0</v>
      </c>
      <c r="B147" t="s">
        <v>1</v>
      </c>
      <c r="C147" s="1">
        <v>38545</v>
      </c>
      <c r="E147" t="s">
        <v>14</v>
      </c>
    </row>
    <row r="148" spans="1:5" ht="12.75">
      <c r="A148" t="s">
        <v>35</v>
      </c>
      <c r="C148" t="s">
        <v>4</v>
      </c>
      <c r="D148" t="s">
        <v>5</v>
      </c>
      <c r="E148" t="s">
        <v>6</v>
      </c>
    </row>
    <row r="149" ht="12.75">
      <c r="G149" t="s">
        <v>7</v>
      </c>
    </row>
    <row r="150" spans="1:7" ht="12.75">
      <c r="A150" s="2">
        <v>50</v>
      </c>
      <c r="B150" s="2">
        <v>22.22222</v>
      </c>
      <c r="C150" s="2">
        <f aca="true" t="shared" si="7" ref="C150:C181">A150*B150</f>
        <v>1111.111</v>
      </c>
      <c r="D150" s="2"/>
      <c r="E150" s="2">
        <v>26</v>
      </c>
      <c r="F150" s="2">
        <v>22.22222</v>
      </c>
      <c r="G150" s="2">
        <f aca="true" t="shared" si="8" ref="G150:G181">E150*F150</f>
        <v>577.77772</v>
      </c>
    </row>
    <row r="151" spans="1:7" ht="12.75">
      <c r="A151" s="2">
        <v>50</v>
      </c>
      <c r="B151" s="2">
        <v>22.22222</v>
      </c>
      <c r="C151" s="2">
        <f t="shared" si="7"/>
        <v>1111.111</v>
      </c>
      <c r="D151" s="2"/>
      <c r="E151" s="2">
        <v>29</v>
      </c>
      <c r="F151" s="2">
        <v>22.22222</v>
      </c>
      <c r="G151" s="2">
        <f t="shared" si="8"/>
        <v>644.44438</v>
      </c>
    </row>
    <row r="152" spans="1:7" ht="12.75">
      <c r="A152" s="2">
        <v>43</v>
      </c>
      <c r="B152" s="2">
        <v>22.22222</v>
      </c>
      <c r="C152" s="2">
        <f t="shared" si="7"/>
        <v>955.55546</v>
      </c>
      <c r="D152" s="2"/>
      <c r="E152" s="2">
        <v>32</v>
      </c>
      <c r="F152" s="2">
        <v>22.22222</v>
      </c>
      <c r="G152" s="2">
        <f t="shared" si="8"/>
        <v>711.11104</v>
      </c>
    </row>
    <row r="153" spans="1:7" ht="12.75">
      <c r="A153" s="2">
        <v>51</v>
      </c>
      <c r="B153" s="2">
        <v>22.22222</v>
      </c>
      <c r="C153" s="2">
        <f t="shared" si="7"/>
        <v>1133.33322</v>
      </c>
      <c r="D153" s="2"/>
      <c r="E153" s="2">
        <v>32</v>
      </c>
      <c r="F153" s="2">
        <v>22.22222</v>
      </c>
      <c r="G153" s="2">
        <f t="shared" si="8"/>
        <v>711.11104</v>
      </c>
    </row>
    <row r="154" spans="1:7" ht="12.75">
      <c r="A154" s="2">
        <v>67</v>
      </c>
      <c r="B154" s="2">
        <v>22.22222</v>
      </c>
      <c r="C154" s="2">
        <f t="shared" si="7"/>
        <v>1488.88874</v>
      </c>
      <c r="D154" s="2"/>
      <c r="E154" s="2">
        <v>33</v>
      </c>
      <c r="F154" s="2">
        <v>22.22222</v>
      </c>
      <c r="G154" s="2">
        <f t="shared" si="8"/>
        <v>733.33326</v>
      </c>
    </row>
    <row r="155" spans="1:7" ht="12.75">
      <c r="A155" s="2">
        <v>38</v>
      </c>
      <c r="B155" s="2">
        <v>22.22222</v>
      </c>
      <c r="C155" s="2">
        <f t="shared" si="7"/>
        <v>844.44436</v>
      </c>
      <c r="D155" s="2"/>
      <c r="E155" s="2">
        <v>33</v>
      </c>
      <c r="F155" s="2">
        <v>22.22222</v>
      </c>
      <c r="G155" s="2">
        <f t="shared" si="8"/>
        <v>733.33326</v>
      </c>
    </row>
    <row r="156" spans="1:7" ht="12.75">
      <c r="A156" s="2">
        <v>44</v>
      </c>
      <c r="B156" s="2">
        <v>22.22222</v>
      </c>
      <c r="C156" s="2">
        <f t="shared" si="7"/>
        <v>977.77768</v>
      </c>
      <c r="D156" s="2"/>
      <c r="E156" s="2">
        <v>38</v>
      </c>
      <c r="F156" s="2">
        <v>22.22222</v>
      </c>
      <c r="G156" s="2">
        <f t="shared" si="8"/>
        <v>844.44436</v>
      </c>
    </row>
    <row r="157" spans="1:7" ht="12.75">
      <c r="A157" s="2">
        <v>53</v>
      </c>
      <c r="B157" s="2">
        <v>22.22222</v>
      </c>
      <c r="C157" s="2">
        <f t="shared" si="7"/>
        <v>1177.77766</v>
      </c>
      <c r="D157" s="2"/>
      <c r="E157" s="2">
        <v>38</v>
      </c>
      <c r="F157" s="2">
        <v>22.22222</v>
      </c>
      <c r="G157" s="2">
        <f t="shared" si="8"/>
        <v>844.44436</v>
      </c>
    </row>
    <row r="158" spans="1:7" ht="12.75">
      <c r="A158" s="2">
        <v>53</v>
      </c>
      <c r="B158" s="2">
        <v>22.22222</v>
      </c>
      <c r="C158" s="2">
        <f t="shared" si="7"/>
        <v>1177.77766</v>
      </c>
      <c r="D158" s="2"/>
      <c r="E158" s="2">
        <v>39</v>
      </c>
      <c r="F158" s="2">
        <v>22.22222</v>
      </c>
      <c r="G158" s="2">
        <f t="shared" si="8"/>
        <v>866.66658</v>
      </c>
    </row>
    <row r="159" spans="1:7" ht="12.75">
      <c r="A159" s="2">
        <v>51</v>
      </c>
      <c r="B159" s="2">
        <v>22.22222</v>
      </c>
      <c r="C159" s="2">
        <f t="shared" si="7"/>
        <v>1133.33322</v>
      </c>
      <c r="D159" s="2"/>
      <c r="E159" s="2">
        <v>40</v>
      </c>
      <c r="F159" s="2">
        <v>22.22222</v>
      </c>
      <c r="G159" s="2">
        <f t="shared" si="8"/>
        <v>888.8888</v>
      </c>
    </row>
    <row r="160" spans="1:7" ht="12.75">
      <c r="A160" s="2">
        <v>48</v>
      </c>
      <c r="B160" s="2">
        <v>22.22222</v>
      </c>
      <c r="C160" s="2">
        <f t="shared" si="7"/>
        <v>1066.6665600000001</v>
      </c>
      <c r="D160" s="2"/>
      <c r="E160" s="2">
        <v>41</v>
      </c>
      <c r="F160" s="2">
        <v>22.22222</v>
      </c>
      <c r="G160" s="2">
        <f t="shared" si="8"/>
        <v>911.11102</v>
      </c>
    </row>
    <row r="161" spans="1:7" ht="12.75">
      <c r="A161" s="2">
        <v>26</v>
      </c>
      <c r="B161" s="2">
        <v>22.22222</v>
      </c>
      <c r="C161" s="2">
        <f t="shared" si="7"/>
        <v>577.77772</v>
      </c>
      <c r="D161" s="2"/>
      <c r="E161" s="2">
        <v>43</v>
      </c>
      <c r="F161" s="2">
        <v>22.22222</v>
      </c>
      <c r="G161" s="2">
        <f t="shared" si="8"/>
        <v>955.55546</v>
      </c>
    </row>
    <row r="162" spans="1:7" ht="12.75">
      <c r="A162" s="2">
        <v>46</v>
      </c>
      <c r="B162" s="2">
        <v>22.22222</v>
      </c>
      <c r="C162" s="2">
        <f t="shared" si="7"/>
        <v>1022.22212</v>
      </c>
      <c r="D162" s="2"/>
      <c r="E162" s="2">
        <v>44</v>
      </c>
      <c r="F162" s="2">
        <v>22.22222</v>
      </c>
      <c r="G162" s="2">
        <f t="shared" si="8"/>
        <v>977.77768</v>
      </c>
    </row>
    <row r="163" spans="1:7" ht="12.75">
      <c r="A163" s="2">
        <v>53</v>
      </c>
      <c r="B163" s="2">
        <v>22.22222</v>
      </c>
      <c r="C163" s="2">
        <f t="shared" si="7"/>
        <v>1177.77766</v>
      </c>
      <c r="D163" s="2"/>
      <c r="E163" s="2">
        <v>46</v>
      </c>
      <c r="F163" s="2">
        <v>22.22222</v>
      </c>
      <c r="G163" s="2">
        <f t="shared" si="8"/>
        <v>1022.22212</v>
      </c>
    </row>
    <row r="164" spans="1:7" ht="12.75">
      <c r="A164" s="2">
        <v>52</v>
      </c>
      <c r="B164" s="2">
        <v>22.22222</v>
      </c>
      <c r="C164" s="2">
        <f t="shared" si="7"/>
        <v>1155.55544</v>
      </c>
      <c r="D164" s="2"/>
      <c r="E164" s="2">
        <v>48</v>
      </c>
      <c r="F164" s="2">
        <v>22.22222</v>
      </c>
      <c r="G164" s="2">
        <f t="shared" si="8"/>
        <v>1066.6665600000001</v>
      </c>
    </row>
    <row r="165" spans="1:7" ht="12.75">
      <c r="A165" s="2">
        <v>40</v>
      </c>
      <c r="B165" s="2">
        <v>22.22222</v>
      </c>
      <c r="C165" s="2">
        <f t="shared" si="7"/>
        <v>888.8888</v>
      </c>
      <c r="D165" s="2"/>
      <c r="E165" s="2">
        <v>48</v>
      </c>
      <c r="F165" s="2">
        <v>22.22222</v>
      </c>
      <c r="G165" s="2">
        <f t="shared" si="8"/>
        <v>1066.6665600000001</v>
      </c>
    </row>
    <row r="166" spans="1:7" ht="12.75">
      <c r="A166" s="2">
        <v>41</v>
      </c>
      <c r="B166" s="2">
        <v>22.22222</v>
      </c>
      <c r="C166" s="2">
        <f t="shared" si="7"/>
        <v>911.11102</v>
      </c>
      <c r="D166" s="2"/>
      <c r="E166" s="2">
        <v>48</v>
      </c>
      <c r="F166" s="2">
        <v>22.22222</v>
      </c>
      <c r="G166" s="2">
        <f t="shared" si="8"/>
        <v>1066.6665600000001</v>
      </c>
    </row>
    <row r="167" spans="1:7" ht="12.75">
      <c r="A167" s="2">
        <v>60</v>
      </c>
      <c r="B167" s="2">
        <v>22.22222</v>
      </c>
      <c r="C167" s="2">
        <f t="shared" si="7"/>
        <v>1333.3332</v>
      </c>
      <c r="D167" s="2"/>
      <c r="E167" s="2">
        <v>48</v>
      </c>
      <c r="F167" s="2">
        <v>22.22222</v>
      </c>
      <c r="G167" s="2">
        <f t="shared" si="8"/>
        <v>1066.6665600000001</v>
      </c>
    </row>
    <row r="168" spans="1:7" ht="12.75">
      <c r="A168" s="2">
        <v>51</v>
      </c>
      <c r="B168" s="2">
        <v>22.22222</v>
      </c>
      <c r="C168" s="2">
        <f t="shared" si="7"/>
        <v>1133.33322</v>
      </c>
      <c r="D168" s="2"/>
      <c r="E168" s="2">
        <v>50</v>
      </c>
      <c r="F168" s="2">
        <v>22.22222</v>
      </c>
      <c r="G168" s="2">
        <f t="shared" si="8"/>
        <v>1111.111</v>
      </c>
    </row>
    <row r="169" spans="1:7" ht="12.75">
      <c r="A169" s="2">
        <v>32</v>
      </c>
      <c r="B169" s="2">
        <v>22.22222</v>
      </c>
      <c r="C169" s="2">
        <f t="shared" si="7"/>
        <v>711.11104</v>
      </c>
      <c r="D169" s="2"/>
      <c r="E169" s="2">
        <v>50</v>
      </c>
      <c r="F169" s="2">
        <v>22.22222</v>
      </c>
      <c r="G169" s="2">
        <f t="shared" si="8"/>
        <v>1111.111</v>
      </c>
    </row>
    <row r="170" spans="1:7" ht="12.75">
      <c r="A170" s="2">
        <v>39</v>
      </c>
      <c r="B170" s="2">
        <v>22.22222</v>
      </c>
      <c r="C170" s="2">
        <f t="shared" si="7"/>
        <v>866.66658</v>
      </c>
      <c r="D170" s="2"/>
      <c r="E170" s="2">
        <v>51</v>
      </c>
      <c r="F170" s="2">
        <v>22.22222</v>
      </c>
      <c r="G170" s="2">
        <f t="shared" si="8"/>
        <v>1133.33322</v>
      </c>
    </row>
    <row r="171" spans="1:7" ht="12.75">
      <c r="A171" s="2">
        <v>33</v>
      </c>
      <c r="B171" s="2">
        <v>22.22222</v>
      </c>
      <c r="C171" s="2">
        <f t="shared" si="7"/>
        <v>733.33326</v>
      </c>
      <c r="D171" s="2"/>
      <c r="E171" s="2">
        <v>51</v>
      </c>
      <c r="F171" s="2">
        <v>22.22222</v>
      </c>
      <c r="G171" s="2">
        <f t="shared" si="8"/>
        <v>1133.33322</v>
      </c>
    </row>
    <row r="172" spans="1:7" ht="12.75">
      <c r="A172" s="2">
        <v>48</v>
      </c>
      <c r="B172" s="2">
        <v>22.22222</v>
      </c>
      <c r="C172" s="2">
        <f t="shared" si="7"/>
        <v>1066.6665600000001</v>
      </c>
      <c r="D172" s="2"/>
      <c r="E172" s="2">
        <v>51</v>
      </c>
      <c r="F172" s="2">
        <v>22.22222</v>
      </c>
      <c r="G172" s="2">
        <f t="shared" si="8"/>
        <v>1133.33322</v>
      </c>
    </row>
    <row r="173" spans="1:7" ht="12.75">
      <c r="A173" s="2">
        <v>48</v>
      </c>
      <c r="B173" s="2">
        <v>22.22222</v>
      </c>
      <c r="C173" s="2">
        <f t="shared" si="7"/>
        <v>1066.6665600000001</v>
      </c>
      <c r="D173" s="2"/>
      <c r="E173" s="2">
        <v>51</v>
      </c>
      <c r="F173" s="2">
        <v>22.22222</v>
      </c>
      <c r="G173" s="2">
        <f t="shared" si="8"/>
        <v>1133.33322</v>
      </c>
    </row>
    <row r="174" spans="1:7" ht="12.75">
      <c r="A174" s="2">
        <v>32</v>
      </c>
      <c r="B174" s="2">
        <v>22.22222</v>
      </c>
      <c r="C174" s="2">
        <f t="shared" si="7"/>
        <v>711.11104</v>
      </c>
      <c r="D174" s="2"/>
      <c r="E174" s="2">
        <v>51</v>
      </c>
      <c r="F174" s="2">
        <v>22.22222</v>
      </c>
      <c r="G174" s="2">
        <f t="shared" si="8"/>
        <v>1133.33322</v>
      </c>
    </row>
    <row r="175" spans="1:7" ht="12.75">
      <c r="A175" s="2">
        <v>54</v>
      </c>
      <c r="B175" s="2">
        <v>22.22222</v>
      </c>
      <c r="C175" s="2">
        <f t="shared" si="7"/>
        <v>1199.99988</v>
      </c>
      <c r="D175" s="2"/>
      <c r="E175" s="2">
        <v>52</v>
      </c>
      <c r="F175" s="2">
        <v>22.22222</v>
      </c>
      <c r="G175" s="2">
        <f t="shared" si="8"/>
        <v>1155.55544</v>
      </c>
    </row>
    <row r="176" spans="1:7" ht="12.75">
      <c r="A176" s="2">
        <v>33</v>
      </c>
      <c r="B176" s="2">
        <v>22.22222</v>
      </c>
      <c r="C176" s="2">
        <f t="shared" si="7"/>
        <v>733.33326</v>
      </c>
      <c r="D176" s="2"/>
      <c r="E176" s="2">
        <v>53</v>
      </c>
      <c r="F176" s="2">
        <v>22.22222</v>
      </c>
      <c r="G176" s="2">
        <f t="shared" si="8"/>
        <v>1177.77766</v>
      </c>
    </row>
    <row r="177" spans="1:7" ht="12.75">
      <c r="A177" s="2">
        <v>29</v>
      </c>
      <c r="B177" s="2">
        <v>22.22222</v>
      </c>
      <c r="C177" s="2">
        <f t="shared" si="7"/>
        <v>644.44438</v>
      </c>
      <c r="D177" s="2"/>
      <c r="E177" s="2">
        <v>53</v>
      </c>
      <c r="F177" s="2">
        <v>22.22222</v>
      </c>
      <c r="G177" s="2">
        <f t="shared" si="8"/>
        <v>1177.77766</v>
      </c>
    </row>
    <row r="178" spans="1:7" ht="12.75">
      <c r="A178" s="2">
        <v>48</v>
      </c>
      <c r="B178" s="2">
        <v>22.22222</v>
      </c>
      <c r="C178" s="2">
        <f t="shared" si="7"/>
        <v>1066.6665600000001</v>
      </c>
      <c r="D178" s="2"/>
      <c r="E178" s="2">
        <v>53</v>
      </c>
      <c r="F178" s="2">
        <v>22.22222</v>
      </c>
      <c r="G178" s="2">
        <f t="shared" si="8"/>
        <v>1177.77766</v>
      </c>
    </row>
    <row r="179" spans="1:7" ht="12.75">
      <c r="A179" s="2">
        <v>51</v>
      </c>
      <c r="B179" s="2">
        <v>22.22222</v>
      </c>
      <c r="C179" s="2">
        <f t="shared" si="7"/>
        <v>1133.33322</v>
      </c>
      <c r="D179" s="2"/>
      <c r="E179" s="2">
        <v>54</v>
      </c>
      <c r="F179" s="2">
        <v>22.22222</v>
      </c>
      <c r="G179" s="2">
        <f t="shared" si="8"/>
        <v>1199.99988</v>
      </c>
    </row>
    <row r="180" spans="1:7" ht="12.75">
      <c r="A180" s="2">
        <v>51</v>
      </c>
      <c r="B180" s="2">
        <v>22.22222</v>
      </c>
      <c r="C180" s="2">
        <f t="shared" si="7"/>
        <v>1133.33322</v>
      </c>
      <c r="D180" s="2"/>
      <c r="E180" s="2">
        <v>60</v>
      </c>
      <c r="F180" s="2">
        <v>22.22222</v>
      </c>
      <c r="G180" s="2">
        <f t="shared" si="8"/>
        <v>1333.3332</v>
      </c>
    </row>
    <row r="181" spans="1:7" ht="12.75">
      <c r="A181" s="2">
        <v>38</v>
      </c>
      <c r="B181" s="2">
        <v>22.22222</v>
      </c>
      <c r="C181" s="2">
        <f t="shared" si="7"/>
        <v>844.44436</v>
      </c>
      <c r="D181" s="2"/>
      <c r="E181" s="2">
        <v>67</v>
      </c>
      <c r="F181" s="2">
        <v>22.22222</v>
      </c>
      <c r="G181" s="2">
        <f t="shared" si="8"/>
        <v>1488.88874</v>
      </c>
    </row>
    <row r="182" spans="1:4" ht="12.75">
      <c r="A182" s="3" t="s">
        <v>9</v>
      </c>
      <c r="B182" s="2">
        <f>MIN(C150:C181)</f>
        <v>577.77772</v>
      </c>
      <c r="C182" t="s">
        <v>8</v>
      </c>
      <c r="D182">
        <f>COUNT(C150:C181)</f>
        <v>32</v>
      </c>
    </row>
    <row r="183" spans="1:4" ht="12.75">
      <c r="A183" s="3" t="s">
        <v>11</v>
      </c>
      <c r="B183" s="2">
        <f>MAX(C150:C181)</f>
        <v>1488.88874</v>
      </c>
      <c r="C183" t="s">
        <v>10</v>
      </c>
      <c r="D183">
        <f>AVERAGE(C150:C181)</f>
        <v>1009.0276768750002</v>
      </c>
    </row>
    <row r="184" spans="2:4" ht="12.75">
      <c r="B184" s="2"/>
      <c r="C184" t="s">
        <v>12</v>
      </c>
      <c r="D184">
        <f>MEDIAN(C150:C181)</f>
        <v>1066.6665600000001</v>
      </c>
    </row>
    <row r="185" spans="1:4" ht="12.75">
      <c r="A185" s="2"/>
      <c r="B185" s="2"/>
      <c r="C185" t="s">
        <v>13</v>
      </c>
      <c r="D185">
        <f>STDEV(C150:C181)</f>
        <v>207.99313037610665</v>
      </c>
    </row>
    <row r="186" spans="1:4" ht="12.75">
      <c r="A186" s="2"/>
      <c r="B186" s="2"/>
      <c r="C186" s="2"/>
      <c r="D186" s="2"/>
    </row>
    <row r="187" spans="1:4" ht="12.75">
      <c r="A187" s="3"/>
      <c r="B187" s="4"/>
      <c r="C187" s="2"/>
      <c r="D187" s="2"/>
    </row>
    <row r="189" spans="1:4" ht="12.75">
      <c r="A189" s="3"/>
      <c r="C189" s="2"/>
      <c r="D189" s="2"/>
    </row>
    <row r="191" spans="1:5" ht="12.75">
      <c r="A191" t="s">
        <v>0</v>
      </c>
      <c r="B191" t="s">
        <v>1</v>
      </c>
      <c r="C191" s="1">
        <v>38545</v>
      </c>
      <c r="E191" t="s">
        <v>14</v>
      </c>
    </row>
    <row r="192" spans="3:5" ht="12.75">
      <c r="C192" t="s">
        <v>4</v>
      </c>
      <c r="D192" t="s">
        <v>5</v>
      </c>
      <c r="E192" t="s">
        <v>6</v>
      </c>
    </row>
    <row r="193" ht="12.75">
      <c r="G193" t="s">
        <v>7</v>
      </c>
    </row>
    <row r="194" spans="1:7" ht="12.75">
      <c r="A194" s="2">
        <v>25</v>
      </c>
      <c r="B194" s="2">
        <v>22.22222</v>
      </c>
      <c r="C194" s="2">
        <f aca="true" t="shared" si="9" ref="C194:C199">A194*B194</f>
        <v>555.5555</v>
      </c>
      <c r="D194" s="2"/>
      <c r="E194" s="2">
        <v>22</v>
      </c>
      <c r="F194" s="2">
        <v>22.22222</v>
      </c>
      <c r="G194" s="2">
        <f aca="true" t="shared" si="10" ref="G194:G199">E194*F194</f>
        <v>488.88884</v>
      </c>
    </row>
    <row r="195" spans="1:7" ht="12.75">
      <c r="A195" s="2">
        <v>24</v>
      </c>
      <c r="B195" s="2">
        <v>22.22222</v>
      </c>
      <c r="C195" s="2">
        <f t="shared" si="9"/>
        <v>533.3332800000001</v>
      </c>
      <c r="D195" s="2"/>
      <c r="E195" s="2">
        <v>23</v>
      </c>
      <c r="F195" s="2">
        <v>22.22222</v>
      </c>
      <c r="G195" s="2">
        <f t="shared" si="10"/>
        <v>511.11106</v>
      </c>
    </row>
    <row r="196" spans="1:7" ht="12.75">
      <c r="A196" s="2">
        <v>37</v>
      </c>
      <c r="B196" s="2">
        <v>22.22222</v>
      </c>
      <c r="C196" s="2">
        <f t="shared" si="9"/>
        <v>822.22214</v>
      </c>
      <c r="D196" s="2"/>
      <c r="E196" s="2">
        <v>24</v>
      </c>
      <c r="F196" s="2">
        <v>22.22222</v>
      </c>
      <c r="G196" s="2">
        <f t="shared" si="10"/>
        <v>533.3332800000001</v>
      </c>
    </row>
    <row r="197" spans="1:7" ht="12.75">
      <c r="A197" s="2">
        <v>25</v>
      </c>
      <c r="B197" s="2">
        <v>22.22222</v>
      </c>
      <c r="C197" s="2">
        <f t="shared" si="9"/>
        <v>555.5555</v>
      </c>
      <c r="D197" s="2"/>
      <c r="E197" s="2">
        <v>25</v>
      </c>
      <c r="F197" s="2">
        <v>22.22222</v>
      </c>
      <c r="G197" s="2">
        <f t="shared" si="10"/>
        <v>555.5555</v>
      </c>
    </row>
    <row r="198" spans="1:7" ht="12.75">
      <c r="A198" s="2">
        <v>56</v>
      </c>
      <c r="B198" s="2">
        <v>22.22222</v>
      </c>
      <c r="C198" s="2">
        <f t="shared" si="9"/>
        <v>1244.44432</v>
      </c>
      <c r="D198" s="2"/>
      <c r="E198" s="2">
        <v>28</v>
      </c>
      <c r="F198" s="2">
        <v>22.22222</v>
      </c>
      <c r="G198" s="2">
        <f t="shared" si="10"/>
        <v>622.22216</v>
      </c>
    </row>
    <row r="199" spans="1:7" ht="12.75">
      <c r="A199" s="2">
        <v>40</v>
      </c>
      <c r="B199" s="2">
        <v>22.22222</v>
      </c>
      <c r="C199" s="2">
        <f t="shared" si="9"/>
        <v>888.8888</v>
      </c>
      <c r="D199" s="2"/>
      <c r="E199" s="2">
        <v>34</v>
      </c>
      <c r="F199" s="2">
        <v>22.22222</v>
      </c>
      <c r="G199" s="2">
        <f t="shared" si="10"/>
        <v>755.55548</v>
      </c>
    </row>
    <row r="200" spans="1:4" ht="12.75">
      <c r="A200" s="3" t="s">
        <v>9</v>
      </c>
      <c r="B200" s="2">
        <f>MIN(C194:C199)</f>
        <v>533.3332800000001</v>
      </c>
      <c r="C200" t="s">
        <v>8</v>
      </c>
      <c r="D200">
        <f>COUNT(C194:C199)</f>
        <v>6</v>
      </c>
    </row>
    <row r="201" spans="1:4" ht="12.75">
      <c r="A201" s="3" t="s">
        <v>11</v>
      </c>
      <c r="B201" s="2">
        <f>MAX(C194:C199)</f>
        <v>1244.44432</v>
      </c>
      <c r="C201" t="s">
        <v>10</v>
      </c>
      <c r="D201">
        <f>AVERAGE(C194:C199)</f>
        <v>766.6665899999999</v>
      </c>
    </row>
    <row r="202" spans="2:4" ht="12.75">
      <c r="B202" s="2"/>
      <c r="C202" t="s">
        <v>12</v>
      </c>
      <c r="D202">
        <f>MEDIAN(C194:C199)</f>
        <v>688.88882</v>
      </c>
    </row>
    <row r="203" spans="1:4" ht="12.75">
      <c r="A203" s="2"/>
      <c r="B203" s="2"/>
      <c r="C203" t="s">
        <v>13</v>
      </c>
      <c r="D203">
        <f>STDEV(C194:C199)</f>
        <v>279.2405648306034</v>
      </c>
    </row>
    <row r="204" spans="1:4" ht="12.75">
      <c r="A204" s="2"/>
      <c r="B204" s="2"/>
      <c r="C204" s="2"/>
      <c r="D204" s="2"/>
    </row>
    <row r="205" spans="1:4" ht="12.75">
      <c r="A205" s="3"/>
      <c r="B205" s="4"/>
      <c r="C205" s="2"/>
      <c r="D205" s="2"/>
    </row>
    <row r="207" spans="1:5" ht="12.75">
      <c r="A207" t="s">
        <v>0</v>
      </c>
      <c r="B207" t="s">
        <v>1</v>
      </c>
      <c r="C207" s="1">
        <v>38545</v>
      </c>
      <c r="E207" t="s">
        <v>14</v>
      </c>
    </row>
    <row r="208" spans="1:5" ht="12.75">
      <c r="A208" t="s">
        <v>36</v>
      </c>
      <c r="C208" t="s">
        <v>4</v>
      </c>
      <c r="D208" t="s">
        <v>37</v>
      </c>
      <c r="E208" t="s">
        <v>38</v>
      </c>
    </row>
    <row r="209" ht="12.75">
      <c r="G209" t="s">
        <v>7</v>
      </c>
    </row>
    <row r="210" spans="1:7" ht="12.75">
      <c r="A210" s="2">
        <v>29</v>
      </c>
      <c r="B210" s="2">
        <v>8.8888</v>
      </c>
      <c r="C210" s="2">
        <f>A210*B210</f>
        <v>257.7752</v>
      </c>
      <c r="D210" s="2"/>
      <c r="E210" s="2">
        <v>28</v>
      </c>
      <c r="F210" s="2">
        <v>8.8888</v>
      </c>
      <c r="G210" s="2">
        <f>E210*F210</f>
        <v>248.88639999999998</v>
      </c>
    </row>
    <row r="211" spans="1:7" ht="12.75">
      <c r="A211" s="2">
        <v>30</v>
      </c>
      <c r="B211" s="2">
        <v>8.8888</v>
      </c>
      <c r="C211" s="2">
        <f>A211*B211</f>
        <v>266.664</v>
      </c>
      <c r="D211" s="2"/>
      <c r="E211" s="2">
        <v>30</v>
      </c>
      <c r="F211" s="2">
        <v>8.8888</v>
      </c>
      <c r="G211" s="2">
        <f>E211*F211</f>
        <v>266.664</v>
      </c>
    </row>
    <row r="212" spans="1:7" ht="12.75">
      <c r="A212" s="2">
        <v>31</v>
      </c>
      <c r="B212" s="2">
        <v>8.88888</v>
      </c>
      <c r="C212" s="2">
        <f>A212*B212</f>
        <v>275.55528000000004</v>
      </c>
      <c r="D212" s="2"/>
      <c r="E212" s="2">
        <v>32</v>
      </c>
      <c r="F212" s="2">
        <v>8.88888</v>
      </c>
      <c r="G212" s="2">
        <f>E212*F212</f>
        <v>284.44416</v>
      </c>
    </row>
    <row r="213" spans="1:7" ht="12.75">
      <c r="A213" s="2">
        <v>30</v>
      </c>
      <c r="B213" s="2">
        <v>8.8888</v>
      </c>
      <c r="C213" s="2">
        <f>A213*B213</f>
        <v>266.664</v>
      </c>
      <c r="D213" s="2"/>
      <c r="E213" s="2">
        <v>36</v>
      </c>
      <c r="F213" s="2">
        <v>8.8888</v>
      </c>
      <c r="G213" s="2">
        <f>E213*F213</f>
        <v>319.9968</v>
      </c>
    </row>
    <row r="214" spans="1:7" ht="12.75">
      <c r="A214" s="2">
        <v>20</v>
      </c>
      <c r="B214" s="2">
        <v>8.8888</v>
      </c>
      <c r="C214" s="2">
        <f>A214*B214</f>
        <v>177.776</v>
      </c>
      <c r="D214" s="2"/>
      <c r="E214" s="2">
        <v>39</v>
      </c>
      <c r="F214" s="2">
        <v>8.88888</v>
      </c>
      <c r="G214" s="2">
        <f>E214*F214</f>
        <v>346.66632000000004</v>
      </c>
    </row>
    <row r="215" spans="1:4" ht="12.75">
      <c r="A215" s="3" t="s">
        <v>9</v>
      </c>
      <c r="B215" s="2">
        <f>MIN(C210:C214)</f>
        <v>177.776</v>
      </c>
      <c r="C215" t="s">
        <v>8</v>
      </c>
      <c r="D215">
        <f>COUNT(C210:C214)</f>
        <v>5</v>
      </c>
    </row>
    <row r="216" spans="1:4" ht="12.75">
      <c r="A216" s="3" t="s">
        <v>11</v>
      </c>
      <c r="B216" s="2">
        <f>MAX(C210:C214)</f>
        <v>275.55528000000004</v>
      </c>
      <c r="C216" t="s">
        <v>10</v>
      </c>
      <c r="D216">
        <f>AVERAGE(C210:C214)</f>
        <v>248.88689600000004</v>
      </c>
    </row>
    <row r="217" spans="2:4" ht="12.75">
      <c r="B217" s="2"/>
      <c r="C217" t="s">
        <v>12</v>
      </c>
      <c r="D217">
        <f>MEDIAN(C210:C214)</f>
        <v>266.664</v>
      </c>
    </row>
    <row r="218" spans="1:4" ht="12.75">
      <c r="A218" s="2"/>
      <c r="B218" s="2"/>
      <c r="C218" t="s">
        <v>13</v>
      </c>
      <c r="D218">
        <f>STDEV(C210:C214)</f>
        <v>40.24616452640002</v>
      </c>
    </row>
    <row r="219" spans="1:4" ht="12.75">
      <c r="A219" s="2"/>
      <c r="B219" s="2"/>
      <c r="C219" s="2"/>
      <c r="D219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18" sqref="B18"/>
    </sheetView>
  </sheetViews>
  <sheetFormatPr defaultColWidth="11.421875" defaultRowHeight="12.75"/>
  <cols>
    <col min="2" max="2" width="11.140625" style="0" customWidth="1"/>
  </cols>
  <sheetData>
    <row r="1" ht="12.75">
      <c r="A1" t="s">
        <v>62</v>
      </c>
    </row>
    <row r="2" ht="12.75">
      <c r="A2" t="s">
        <v>63</v>
      </c>
    </row>
    <row r="5" spans="2:4" ht="12.75">
      <c r="B5" t="s">
        <v>2</v>
      </c>
      <c r="C5" t="s">
        <v>14</v>
      </c>
      <c r="D5" t="s">
        <v>67</v>
      </c>
    </row>
    <row r="6" spans="1:4" ht="12.75">
      <c r="A6" t="s">
        <v>64</v>
      </c>
      <c r="B6">
        <v>19</v>
      </c>
      <c r="C6">
        <v>13</v>
      </c>
      <c r="D6">
        <v>29</v>
      </c>
    </row>
    <row r="7" spans="1:4" ht="12.75">
      <c r="A7" t="s">
        <v>65</v>
      </c>
      <c r="B7">
        <v>196</v>
      </c>
      <c r="C7">
        <v>81</v>
      </c>
      <c r="D7">
        <v>39</v>
      </c>
    </row>
    <row r="8" spans="1:4" ht="12.75">
      <c r="A8" t="s">
        <v>66</v>
      </c>
      <c r="B8">
        <f>SUM(B6:B7)</f>
        <v>215</v>
      </c>
      <c r="C8">
        <f>SUM(C6:C7)</f>
        <v>94</v>
      </c>
      <c r="D8">
        <f>SUM(D6:D7)</f>
        <v>68</v>
      </c>
    </row>
    <row r="10" spans="1:2" ht="12.75">
      <c r="A10">
        <v>215</v>
      </c>
      <c r="B10" s="8">
        <v>1</v>
      </c>
    </row>
    <row r="11" spans="1:2" ht="12.75">
      <c r="A11">
        <v>19</v>
      </c>
      <c r="B11" t="s">
        <v>68</v>
      </c>
    </row>
    <row r="13" spans="1:2" ht="12.75">
      <c r="A13" t="s">
        <v>69</v>
      </c>
      <c r="B13">
        <f>100*19/215</f>
        <v>8.837209302325581</v>
      </c>
    </row>
    <row r="15" spans="1:2" ht="12.75">
      <c r="A15" t="s">
        <v>70</v>
      </c>
      <c r="B15">
        <f>100*13/94</f>
        <v>13.829787234042554</v>
      </c>
    </row>
    <row r="17" spans="1:2" ht="12.75">
      <c r="A17" t="s">
        <v>71</v>
      </c>
      <c r="B17">
        <f>100*29/68</f>
        <v>42.64705882352941</v>
      </c>
    </row>
    <row r="29" spans="1:7" ht="12.75">
      <c r="A29" s="2">
        <v>40</v>
      </c>
      <c r="B29" s="2">
        <v>22.22222</v>
      </c>
      <c r="C29" s="2">
        <f aca="true" t="shared" si="0" ref="C29:C59">A29*B29</f>
        <v>888.8888</v>
      </c>
      <c r="E29" s="2">
        <v>37</v>
      </c>
      <c r="F29" s="2">
        <v>22.22222</v>
      </c>
      <c r="G29" s="2">
        <f aca="true" t="shared" si="1" ref="G29:G66">E29*F29</f>
        <v>822.22214</v>
      </c>
    </row>
    <row r="30" spans="1:7" ht="12.75">
      <c r="A30" s="2">
        <v>38</v>
      </c>
      <c r="B30" s="2">
        <v>22.22222</v>
      </c>
      <c r="C30" s="2">
        <f t="shared" si="0"/>
        <v>844.44436</v>
      </c>
      <c r="E30" s="2">
        <v>37</v>
      </c>
      <c r="F30" s="2">
        <v>22.22222</v>
      </c>
      <c r="G30" s="2">
        <f t="shared" si="1"/>
        <v>822.22214</v>
      </c>
    </row>
    <row r="31" spans="1:7" ht="12.75">
      <c r="A31" s="2">
        <v>45</v>
      </c>
      <c r="B31" s="2">
        <v>22.22222</v>
      </c>
      <c r="C31" s="2">
        <f t="shared" si="0"/>
        <v>999.9999</v>
      </c>
      <c r="E31" s="2">
        <v>38</v>
      </c>
      <c r="F31" s="2">
        <v>22.22222</v>
      </c>
      <c r="G31" s="2">
        <f t="shared" si="1"/>
        <v>844.44436</v>
      </c>
    </row>
    <row r="32" spans="1:7" ht="12.75">
      <c r="A32" s="2">
        <v>37</v>
      </c>
      <c r="B32" s="2">
        <v>22.22222</v>
      </c>
      <c r="C32" s="2">
        <f t="shared" si="0"/>
        <v>822.22214</v>
      </c>
      <c r="E32" s="2">
        <v>38</v>
      </c>
      <c r="F32" s="2">
        <v>22.22222</v>
      </c>
      <c r="G32" s="2">
        <f t="shared" si="1"/>
        <v>844.44436</v>
      </c>
    </row>
    <row r="33" spans="1:7" ht="12.75">
      <c r="A33" s="2">
        <v>42</v>
      </c>
      <c r="B33" s="2">
        <v>22.22222</v>
      </c>
      <c r="C33" s="2">
        <f t="shared" si="0"/>
        <v>933.33324</v>
      </c>
      <c r="E33" s="2">
        <v>38</v>
      </c>
      <c r="F33" s="2">
        <v>22.22222</v>
      </c>
      <c r="G33" s="2">
        <f t="shared" si="1"/>
        <v>844.44436</v>
      </c>
    </row>
    <row r="34" spans="1:7" ht="12.75">
      <c r="A34" s="2">
        <v>41</v>
      </c>
      <c r="B34" s="2">
        <v>22.22222</v>
      </c>
      <c r="C34" s="2">
        <f t="shared" si="0"/>
        <v>911.11102</v>
      </c>
      <c r="E34" s="2">
        <v>38</v>
      </c>
      <c r="F34" s="2">
        <v>22.22222</v>
      </c>
      <c r="G34" s="2">
        <f t="shared" si="1"/>
        <v>844.44436</v>
      </c>
    </row>
    <row r="35" spans="1:7" ht="12.75">
      <c r="A35" s="2">
        <v>55</v>
      </c>
      <c r="B35" s="2">
        <v>22.22222</v>
      </c>
      <c r="C35" s="2">
        <f t="shared" si="0"/>
        <v>1222.2221</v>
      </c>
      <c r="E35" s="2">
        <v>38</v>
      </c>
      <c r="F35" s="2">
        <v>22.22222</v>
      </c>
      <c r="G35" s="2">
        <f t="shared" si="1"/>
        <v>844.44436</v>
      </c>
    </row>
    <row r="36" spans="1:7" ht="12.75">
      <c r="A36" s="2">
        <v>36</v>
      </c>
      <c r="B36" s="2">
        <v>22.22222</v>
      </c>
      <c r="C36" s="2">
        <f t="shared" si="0"/>
        <v>799.99992</v>
      </c>
      <c r="E36" s="2">
        <v>39</v>
      </c>
      <c r="F36" s="2">
        <v>22.22222</v>
      </c>
      <c r="G36" s="2">
        <f t="shared" si="1"/>
        <v>866.66658</v>
      </c>
    </row>
    <row r="37" spans="1:7" ht="12.75">
      <c r="A37" s="2">
        <v>33</v>
      </c>
      <c r="B37" s="2">
        <v>22.22222</v>
      </c>
      <c r="C37" s="2">
        <f t="shared" si="0"/>
        <v>733.33326</v>
      </c>
      <c r="E37" s="2">
        <v>39</v>
      </c>
      <c r="F37" s="2">
        <v>22.22222</v>
      </c>
      <c r="G37" s="2">
        <f t="shared" si="1"/>
        <v>866.66658</v>
      </c>
    </row>
    <row r="38" spans="1:7" ht="12.75">
      <c r="A38" s="2">
        <v>41</v>
      </c>
      <c r="B38" s="2">
        <v>22.22222</v>
      </c>
      <c r="C38" s="2">
        <f t="shared" si="0"/>
        <v>911.11102</v>
      </c>
      <c r="E38" s="2">
        <v>39</v>
      </c>
      <c r="F38" s="2">
        <v>22.22222</v>
      </c>
      <c r="G38" s="2">
        <f>E38*F38</f>
        <v>866.66658</v>
      </c>
    </row>
    <row r="39" spans="1:7" ht="12.75">
      <c r="A39" s="2">
        <v>36</v>
      </c>
      <c r="B39" s="2">
        <v>22.22222</v>
      </c>
      <c r="C39" s="2">
        <f t="shared" si="0"/>
        <v>799.99992</v>
      </c>
      <c r="E39" s="2">
        <v>39</v>
      </c>
      <c r="F39" s="2">
        <v>22.22222</v>
      </c>
      <c r="G39" s="2">
        <f>E39*F39</f>
        <v>866.66658</v>
      </c>
    </row>
    <row r="40" spans="1:7" ht="12.75">
      <c r="A40" s="2">
        <v>45</v>
      </c>
      <c r="B40" s="2">
        <v>22.22222</v>
      </c>
      <c r="C40" s="2">
        <f t="shared" si="0"/>
        <v>999.9999</v>
      </c>
      <c r="E40" s="2">
        <v>39</v>
      </c>
      <c r="F40" s="2">
        <v>22.22222</v>
      </c>
      <c r="G40" s="2">
        <f>E40*F40</f>
        <v>866.66658</v>
      </c>
    </row>
    <row r="41" spans="1:7" ht="12.75">
      <c r="A41" s="2">
        <v>32</v>
      </c>
      <c r="B41" s="2">
        <v>22.22222</v>
      </c>
      <c r="C41" s="2">
        <f t="shared" si="0"/>
        <v>711.11104</v>
      </c>
      <c r="E41" s="2">
        <v>40</v>
      </c>
      <c r="F41" s="2">
        <v>22.22222</v>
      </c>
      <c r="G41" s="2">
        <f t="shared" si="1"/>
        <v>888.8888</v>
      </c>
    </row>
    <row r="42" spans="1:7" ht="12.75">
      <c r="A42" s="2">
        <v>43</v>
      </c>
      <c r="B42" s="2">
        <v>22.22222</v>
      </c>
      <c r="C42" s="2">
        <f t="shared" si="0"/>
        <v>955.55546</v>
      </c>
      <c r="E42" s="2">
        <v>40</v>
      </c>
      <c r="F42" s="2">
        <v>22.22222</v>
      </c>
      <c r="G42" s="2">
        <f t="shared" si="1"/>
        <v>888.8888</v>
      </c>
    </row>
    <row r="43" spans="1:7" ht="12.75">
      <c r="A43" s="2">
        <v>39</v>
      </c>
      <c r="B43" s="2">
        <v>22.22222</v>
      </c>
      <c r="C43" s="2">
        <f t="shared" si="0"/>
        <v>866.66658</v>
      </c>
      <c r="E43" s="2">
        <v>40</v>
      </c>
      <c r="F43" s="2">
        <v>22.22222</v>
      </c>
      <c r="G43" s="2">
        <f t="shared" si="1"/>
        <v>888.8888</v>
      </c>
    </row>
    <row r="44" spans="1:7" ht="12.75">
      <c r="A44" s="2">
        <v>48</v>
      </c>
      <c r="B44" s="2">
        <v>22.22222</v>
      </c>
      <c r="C44" s="2">
        <f t="shared" si="0"/>
        <v>1066.6665600000001</v>
      </c>
      <c r="E44" s="2">
        <v>40</v>
      </c>
      <c r="F44" s="2">
        <v>22.22222</v>
      </c>
      <c r="G44" s="2">
        <f t="shared" si="1"/>
        <v>888.8888</v>
      </c>
    </row>
    <row r="45" spans="1:7" ht="12.75">
      <c r="A45" s="2">
        <v>41</v>
      </c>
      <c r="B45" s="2">
        <v>22.22222</v>
      </c>
      <c r="C45" s="2">
        <f t="shared" si="0"/>
        <v>911.11102</v>
      </c>
      <c r="E45" s="2">
        <v>41</v>
      </c>
      <c r="F45" s="2">
        <v>22.22222</v>
      </c>
      <c r="G45" s="2">
        <f t="shared" si="1"/>
        <v>911.11102</v>
      </c>
    </row>
    <row r="46" spans="1:7" ht="12.75">
      <c r="A46" s="2">
        <v>41</v>
      </c>
      <c r="B46" s="2">
        <v>22.22222</v>
      </c>
      <c r="C46" s="2">
        <f t="shared" si="0"/>
        <v>911.11102</v>
      </c>
      <c r="E46" s="2">
        <v>41</v>
      </c>
      <c r="F46" s="2">
        <v>22.22222</v>
      </c>
      <c r="G46" s="2">
        <f t="shared" si="1"/>
        <v>911.11102</v>
      </c>
    </row>
    <row r="47" spans="1:7" ht="12.75">
      <c r="A47" s="2">
        <v>45</v>
      </c>
      <c r="B47" s="2">
        <v>22.22222</v>
      </c>
      <c r="C47" s="2">
        <f t="shared" si="0"/>
        <v>999.9999</v>
      </c>
      <c r="E47" s="2">
        <v>41</v>
      </c>
      <c r="F47" s="2">
        <v>22.22222</v>
      </c>
      <c r="G47" s="2">
        <f t="shared" si="1"/>
        <v>911.11102</v>
      </c>
    </row>
    <row r="48" spans="1:7" ht="12.75">
      <c r="A48" s="2">
        <v>43</v>
      </c>
      <c r="B48" s="2">
        <v>22.22222</v>
      </c>
      <c r="C48" s="2">
        <f t="shared" si="0"/>
        <v>955.55546</v>
      </c>
      <c r="E48" s="2">
        <v>41</v>
      </c>
      <c r="F48" s="2">
        <v>22.22222</v>
      </c>
      <c r="G48" s="2">
        <f t="shared" si="1"/>
        <v>911.11102</v>
      </c>
    </row>
    <row r="49" spans="1:7" ht="12.75">
      <c r="A49" s="2">
        <v>37</v>
      </c>
      <c r="B49" s="2">
        <v>22.22222</v>
      </c>
      <c r="C49" s="2">
        <f t="shared" si="0"/>
        <v>822.22214</v>
      </c>
      <c r="E49" s="2">
        <v>41</v>
      </c>
      <c r="F49" s="2">
        <v>22.22222</v>
      </c>
      <c r="G49" s="2">
        <f t="shared" si="1"/>
        <v>911.11102</v>
      </c>
    </row>
    <row r="50" spans="1:7" ht="12.75">
      <c r="A50" s="2">
        <v>43</v>
      </c>
      <c r="B50" s="2">
        <v>22.22222</v>
      </c>
      <c r="C50" s="2">
        <f t="shared" si="0"/>
        <v>955.55546</v>
      </c>
      <c r="E50" s="2">
        <v>41</v>
      </c>
      <c r="F50" s="2">
        <v>22.22222</v>
      </c>
      <c r="G50" s="2">
        <f>E50*F50</f>
        <v>911.11102</v>
      </c>
    </row>
    <row r="51" spans="1:7" ht="12.75">
      <c r="A51" s="2">
        <v>31</v>
      </c>
      <c r="B51" s="2">
        <v>22.22222</v>
      </c>
      <c r="C51" s="2">
        <f t="shared" si="0"/>
        <v>688.88882</v>
      </c>
      <c r="E51" s="2">
        <v>42</v>
      </c>
      <c r="F51" s="2">
        <v>22.22222</v>
      </c>
      <c r="G51" s="2">
        <f t="shared" si="1"/>
        <v>933.33324</v>
      </c>
    </row>
    <row r="52" spans="1:7" ht="12.75">
      <c r="A52" s="2">
        <v>29</v>
      </c>
      <c r="B52" s="2">
        <v>22.22222</v>
      </c>
      <c r="C52" s="2">
        <f t="shared" si="0"/>
        <v>644.44438</v>
      </c>
      <c r="E52" s="2">
        <v>42</v>
      </c>
      <c r="F52" s="2">
        <v>22.22222</v>
      </c>
      <c r="G52" s="2">
        <f t="shared" si="1"/>
        <v>933.33324</v>
      </c>
    </row>
    <row r="53" spans="1:7" ht="12.75">
      <c r="A53" s="2">
        <v>40</v>
      </c>
      <c r="B53" s="2">
        <v>22.22222</v>
      </c>
      <c r="C53" s="2">
        <f t="shared" si="0"/>
        <v>888.8888</v>
      </c>
      <c r="E53" s="2">
        <v>43</v>
      </c>
      <c r="F53" s="2">
        <v>22.22222</v>
      </c>
      <c r="G53" s="2">
        <f t="shared" si="1"/>
        <v>955.55546</v>
      </c>
    </row>
    <row r="54" spans="1:7" ht="12.75">
      <c r="A54" s="2">
        <v>37</v>
      </c>
      <c r="B54" s="2">
        <v>22.22222</v>
      </c>
      <c r="C54" s="2">
        <f t="shared" si="0"/>
        <v>822.22214</v>
      </c>
      <c r="E54" s="2">
        <v>43</v>
      </c>
      <c r="F54" s="2">
        <v>22.22222</v>
      </c>
      <c r="G54" s="2">
        <f t="shared" si="1"/>
        <v>955.55546</v>
      </c>
    </row>
    <row r="55" spans="1:7" ht="12.75">
      <c r="A55" s="2">
        <v>30</v>
      </c>
      <c r="B55" s="2">
        <v>22.22222</v>
      </c>
      <c r="C55" s="2">
        <f t="shared" si="0"/>
        <v>666.6666</v>
      </c>
      <c r="E55" s="2">
        <v>43</v>
      </c>
      <c r="F55" s="2">
        <v>22.22222</v>
      </c>
      <c r="G55" s="2">
        <f t="shared" si="1"/>
        <v>955.55546</v>
      </c>
    </row>
    <row r="56" spans="1:7" ht="12.75">
      <c r="A56" s="2">
        <v>40</v>
      </c>
      <c r="B56" s="2">
        <v>22.22222</v>
      </c>
      <c r="C56" s="2">
        <f t="shared" si="0"/>
        <v>888.8888</v>
      </c>
      <c r="E56" s="2">
        <v>43</v>
      </c>
      <c r="F56" s="2">
        <v>22.22222</v>
      </c>
      <c r="G56" s="2">
        <f t="shared" si="1"/>
        <v>955.55546</v>
      </c>
    </row>
    <row r="57" spans="1:7" ht="12.75">
      <c r="A57" s="2">
        <v>34</v>
      </c>
      <c r="B57" s="2">
        <v>22.22222</v>
      </c>
      <c r="C57" s="2">
        <f t="shared" si="0"/>
        <v>755.55548</v>
      </c>
      <c r="E57" s="2">
        <v>43</v>
      </c>
      <c r="F57" s="2">
        <v>22.22222</v>
      </c>
      <c r="G57" s="2">
        <f t="shared" si="1"/>
        <v>955.55546</v>
      </c>
    </row>
    <row r="58" spans="1:7" ht="12.75">
      <c r="A58" s="2">
        <v>38</v>
      </c>
      <c r="B58" s="2">
        <v>22.22222</v>
      </c>
      <c r="C58" s="2">
        <f t="shared" si="0"/>
        <v>844.44436</v>
      </c>
      <c r="E58" s="2">
        <v>43</v>
      </c>
      <c r="F58" s="2">
        <v>22.22222</v>
      </c>
      <c r="G58" s="2">
        <f>E58*F58</f>
        <v>955.55546</v>
      </c>
    </row>
    <row r="59" spans="1:7" ht="12.75">
      <c r="A59" s="2">
        <v>46</v>
      </c>
      <c r="B59" s="2">
        <v>22.22222</v>
      </c>
      <c r="C59" s="2">
        <f t="shared" si="0"/>
        <v>1022.22212</v>
      </c>
      <c r="E59" s="2">
        <v>44</v>
      </c>
      <c r="F59" s="2">
        <v>22.22222</v>
      </c>
      <c r="G59" s="2">
        <f t="shared" si="1"/>
        <v>977.77768</v>
      </c>
    </row>
    <row r="60" spans="1:7" ht="12.75">
      <c r="A60" s="2">
        <v>36</v>
      </c>
      <c r="B60" s="2">
        <v>22.22222</v>
      </c>
      <c r="C60" s="2">
        <f aca="true" t="shared" si="2" ref="C60:C66">A60*B60</f>
        <v>799.99992</v>
      </c>
      <c r="E60" s="2">
        <v>45</v>
      </c>
      <c r="F60" s="2">
        <v>22.22222</v>
      </c>
      <c r="G60" s="2">
        <f t="shared" si="1"/>
        <v>999.9999</v>
      </c>
    </row>
    <row r="61" spans="1:7" ht="12.75">
      <c r="A61" s="2">
        <v>43</v>
      </c>
      <c r="B61" s="2">
        <v>22.22222</v>
      </c>
      <c r="C61" s="2">
        <f t="shared" si="2"/>
        <v>955.55546</v>
      </c>
      <c r="E61" s="2">
        <v>45</v>
      </c>
      <c r="F61" s="2">
        <v>22.22222</v>
      </c>
      <c r="G61" s="2">
        <f t="shared" si="1"/>
        <v>999.9999</v>
      </c>
    </row>
    <row r="62" spans="1:7" ht="12.75">
      <c r="A62" s="2">
        <v>39</v>
      </c>
      <c r="B62" s="2">
        <v>22.22222</v>
      </c>
      <c r="C62" s="2">
        <f t="shared" si="2"/>
        <v>866.66658</v>
      </c>
      <c r="E62" s="2">
        <v>45</v>
      </c>
      <c r="F62" s="2">
        <v>22.22222</v>
      </c>
      <c r="G62" s="2">
        <f t="shared" si="1"/>
        <v>999.9999</v>
      </c>
    </row>
    <row r="63" spans="1:7" ht="12.75">
      <c r="A63" s="2">
        <v>39</v>
      </c>
      <c r="B63" s="2">
        <v>22.22222</v>
      </c>
      <c r="C63" s="2">
        <f t="shared" si="2"/>
        <v>866.66658</v>
      </c>
      <c r="E63" s="2">
        <v>45</v>
      </c>
      <c r="F63" s="2">
        <v>22.22222</v>
      </c>
      <c r="G63" s="2">
        <f t="shared" si="1"/>
        <v>999.9999</v>
      </c>
    </row>
    <row r="64" spans="1:7" ht="12.75">
      <c r="A64" s="2">
        <v>41</v>
      </c>
      <c r="B64" s="2">
        <v>22.22222</v>
      </c>
      <c r="C64" s="2">
        <f t="shared" si="2"/>
        <v>911.11102</v>
      </c>
      <c r="E64" s="2">
        <v>46</v>
      </c>
      <c r="F64" s="2">
        <v>22.22222</v>
      </c>
      <c r="G64" s="2">
        <f t="shared" si="1"/>
        <v>1022.22212</v>
      </c>
    </row>
    <row r="65" spans="1:7" ht="12.75">
      <c r="A65" s="2">
        <v>33</v>
      </c>
      <c r="B65" s="2">
        <v>22.22222</v>
      </c>
      <c r="C65" s="2">
        <f t="shared" si="2"/>
        <v>733.33326</v>
      </c>
      <c r="E65" s="2">
        <v>48</v>
      </c>
      <c r="F65" s="2">
        <v>22.22222</v>
      </c>
      <c r="G65" s="2">
        <f t="shared" si="1"/>
        <v>1066.6665600000001</v>
      </c>
    </row>
    <row r="66" spans="1:7" ht="12.75">
      <c r="A66" s="2">
        <v>39</v>
      </c>
      <c r="B66" s="2">
        <v>22.22222</v>
      </c>
      <c r="C66" s="2">
        <f t="shared" si="2"/>
        <v>866.66658</v>
      </c>
      <c r="E66" s="2">
        <v>55</v>
      </c>
      <c r="F66" s="2">
        <v>22.22222</v>
      </c>
      <c r="G66" s="2">
        <f t="shared" si="1"/>
        <v>1222.2221</v>
      </c>
    </row>
    <row r="67" spans="1:7" ht="12.75">
      <c r="A67" s="2"/>
      <c r="B67" s="2"/>
      <c r="C67" s="2"/>
      <c r="E67" s="2"/>
      <c r="F67" s="2"/>
      <c r="G67" s="2"/>
    </row>
    <row r="68" spans="1:4" ht="12.75">
      <c r="A68" s="2"/>
      <c r="B68" s="2"/>
      <c r="C68" t="s">
        <v>8</v>
      </c>
      <c r="D68">
        <f>COUNT(C4:C66)</f>
        <v>41</v>
      </c>
    </row>
    <row r="69" spans="1:4" ht="12.75">
      <c r="A69" s="3" t="s">
        <v>9</v>
      </c>
      <c r="B69" s="2">
        <f>MIN(C4:C66)</f>
        <v>13</v>
      </c>
      <c r="C69" t="s">
        <v>10</v>
      </c>
      <c r="D69">
        <f>AVERAGE(C4:C66)</f>
        <v>815.4253931707318</v>
      </c>
    </row>
    <row r="70" spans="1:4" ht="12.75">
      <c r="A70" s="3" t="s">
        <v>11</v>
      </c>
      <c r="B70" s="2">
        <f>MAX(C4:C66)</f>
        <v>1222.2221</v>
      </c>
      <c r="C70" t="s">
        <v>12</v>
      </c>
      <c r="D70">
        <f>MEDIAN(C4:C66)</f>
        <v>866.66658</v>
      </c>
    </row>
    <row r="71" spans="2:4" ht="12.75">
      <c r="B71" s="2"/>
      <c r="C71" t="s">
        <v>13</v>
      </c>
      <c r="D71">
        <f>STDEV(C4:C66)</f>
        <v>241.87142645104612</v>
      </c>
    </row>
    <row r="72" spans="1:4" ht="12.75">
      <c r="A72" s="2"/>
      <c r="B72" s="2"/>
      <c r="C72" s="2"/>
      <c r="D72" s="2"/>
    </row>
    <row r="73" spans="1:5" ht="12.75">
      <c r="A73" s="2"/>
      <c r="E73" s="2"/>
    </row>
    <row r="74" spans="1:4" ht="12.75">
      <c r="A74" s="2"/>
      <c r="B74" s="2"/>
      <c r="C74" t="s">
        <v>8</v>
      </c>
      <c r="D74">
        <v>63</v>
      </c>
    </row>
    <row r="75" spans="1:4" ht="12.75">
      <c r="A75" s="3" t="s">
        <v>9</v>
      </c>
      <c r="B75" s="2">
        <v>578</v>
      </c>
      <c r="C75" t="s">
        <v>10</v>
      </c>
      <c r="D75">
        <v>851</v>
      </c>
    </row>
    <row r="76" spans="1:4" ht="12.75">
      <c r="A76" s="3" t="s">
        <v>11</v>
      </c>
      <c r="B76" s="2">
        <v>1222</v>
      </c>
      <c r="C76" t="s">
        <v>12</v>
      </c>
      <c r="D76">
        <v>844</v>
      </c>
    </row>
    <row r="77" spans="2:4" ht="12.75">
      <c r="B77" s="2"/>
      <c r="C77" t="s">
        <v>13</v>
      </c>
      <c r="D77">
        <v>116.1</v>
      </c>
    </row>
    <row r="78" spans="1:4" ht="12.75">
      <c r="A78" s="2"/>
      <c r="B78" s="2"/>
      <c r="C78" s="2"/>
      <c r="D78" s="2"/>
    </row>
    <row r="79" ht="12.75">
      <c r="A79" s="2"/>
    </row>
    <row r="80" ht="12.75">
      <c r="A80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F54" sqref="F54"/>
    </sheetView>
  </sheetViews>
  <sheetFormatPr defaultColWidth="11.421875" defaultRowHeight="12.75"/>
  <cols>
    <col min="1" max="1" width="12.7109375" style="0" customWidth="1"/>
    <col min="3" max="3" width="12.7109375" style="0" customWidth="1"/>
    <col min="5" max="5" width="1.7109375" style="0" customWidth="1"/>
    <col min="6" max="6" width="12.7109375" style="0" customWidth="1"/>
  </cols>
  <sheetData>
    <row r="1" spans="1:2" ht="12.75">
      <c r="A1" s="2" t="s">
        <v>2</v>
      </c>
      <c r="B1" s="1"/>
    </row>
    <row r="2" spans="1:7" ht="12.75">
      <c r="A2" t="s">
        <v>16</v>
      </c>
      <c r="C2" t="s">
        <v>16</v>
      </c>
      <c r="D2" s="2" t="s">
        <v>14</v>
      </c>
      <c r="E2" s="2"/>
      <c r="F2" t="s">
        <v>17</v>
      </c>
      <c r="G2" s="2" t="s">
        <v>14</v>
      </c>
    </row>
    <row r="3" spans="1:7" ht="12.75">
      <c r="A3" s="2" t="s">
        <v>15</v>
      </c>
      <c r="B3" s="2" t="s">
        <v>8</v>
      </c>
      <c r="C3" s="2" t="s">
        <v>15</v>
      </c>
      <c r="D3" s="2" t="s">
        <v>8</v>
      </c>
      <c r="E3" s="2"/>
      <c r="F3" s="2" t="s">
        <v>15</v>
      </c>
      <c r="G3" s="2" t="s">
        <v>8</v>
      </c>
    </row>
    <row r="4" spans="1:7" ht="12.75">
      <c r="A4" s="2">
        <v>400</v>
      </c>
      <c r="B4" s="2">
        <v>0</v>
      </c>
      <c r="C4" s="2">
        <v>400</v>
      </c>
      <c r="D4" s="2">
        <v>1</v>
      </c>
      <c r="E4" s="2"/>
      <c r="F4" s="2">
        <v>400</v>
      </c>
      <c r="G4" s="2">
        <v>0</v>
      </c>
    </row>
    <row r="5" spans="1:7" ht="12.75">
      <c r="A5" s="2">
        <v>500</v>
      </c>
      <c r="B5" s="2">
        <v>3</v>
      </c>
      <c r="C5" s="2">
        <v>500</v>
      </c>
      <c r="D5" s="2">
        <v>4</v>
      </c>
      <c r="E5" s="2"/>
      <c r="F5" s="2">
        <v>500</v>
      </c>
      <c r="G5" s="2">
        <v>2</v>
      </c>
    </row>
    <row r="6" spans="1:7" ht="12.75">
      <c r="A6" s="2">
        <v>600</v>
      </c>
      <c r="B6" s="2">
        <v>10</v>
      </c>
      <c r="C6" s="2">
        <v>600</v>
      </c>
      <c r="D6" s="2">
        <v>6</v>
      </c>
      <c r="E6" s="2"/>
      <c r="F6" s="2">
        <v>600</v>
      </c>
      <c r="G6" s="2">
        <v>2</v>
      </c>
    </row>
    <row r="7" spans="1:7" ht="12.75">
      <c r="A7" s="2">
        <v>700</v>
      </c>
      <c r="B7" s="2">
        <v>11</v>
      </c>
      <c r="C7" s="2">
        <v>700</v>
      </c>
      <c r="D7" s="2">
        <v>2</v>
      </c>
      <c r="E7" s="2"/>
      <c r="F7" s="2">
        <v>700</v>
      </c>
      <c r="G7" s="2">
        <v>5</v>
      </c>
    </row>
    <row r="8" spans="1:7" ht="12.75">
      <c r="A8" s="2">
        <v>800</v>
      </c>
      <c r="B8" s="2">
        <v>10</v>
      </c>
      <c r="C8" s="2">
        <v>800</v>
      </c>
      <c r="D8" s="2">
        <v>5</v>
      </c>
      <c r="E8" s="2"/>
      <c r="F8" s="2">
        <v>800</v>
      </c>
      <c r="G8" s="2">
        <v>4</v>
      </c>
    </row>
    <row r="9" spans="1:7" ht="12.75">
      <c r="A9" s="2">
        <v>900</v>
      </c>
      <c r="B9" s="2">
        <v>14</v>
      </c>
      <c r="C9" s="2">
        <v>900</v>
      </c>
      <c r="D9" s="2">
        <v>5</v>
      </c>
      <c r="E9" s="2"/>
      <c r="F9" s="2">
        <v>900</v>
      </c>
      <c r="G9" s="2">
        <v>6</v>
      </c>
    </row>
    <row r="10" spans="1:7" ht="12.75">
      <c r="A10" s="2">
        <v>1000</v>
      </c>
      <c r="B10" s="2">
        <v>10</v>
      </c>
      <c r="C10" s="2">
        <v>1000</v>
      </c>
      <c r="D10" s="2">
        <v>4</v>
      </c>
      <c r="E10" s="2"/>
      <c r="F10" s="2">
        <v>1000</v>
      </c>
      <c r="G10" s="2">
        <v>5</v>
      </c>
    </row>
    <row r="11" spans="1:7" ht="12.75">
      <c r="A11" s="2">
        <v>1100</v>
      </c>
      <c r="B11" s="2">
        <v>9</v>
      </c>
      <c r="C11" s="2">
        <v>1100</v>
      </c>
      <c r="D11" s="2">
        <v>10</v>
      </c>
      <c r="E11" s="2"/>
      <c r="F11" s="2">
        <v>1100</v>
      </c>
      <c r="G11" s="2">
        <v>5</v>
      </c>
    </row>
    <row r="12" spans="1:7" ht="12.75">
      <c r="A12" s="2">
        <v>1200</v>
      </c>
      <c r="B12" s="2">
        <v>12</v>
      </c>
      <c r="C12" s="2">
        <v>1200</v>
      </c>
      <c r="D12" s="2">
        <v>5</v>
      </c>
      <c r="E12" s="2"/>
      <c r="F12" s="2">
        <v>1200</v>
      </c>
      <c r="G12" s="2">
        <v>11</v>
      </c>
    </row>
    <row r="13" spans="1:7" ht="12.75">
      <c r="A13" s="2">
        <v>1300</v>
      </c>
      <c r="B13" s="2">
        <v>4</v>
      </c>
      <c r="C13" s="2">
        <v>1300</v>
      </c>
      <c r="D13" s="2">
        <v>10</v>
      </c>
      <c r="E13" s="2"/>
      <c r="F13" s="2">
        <v>1300</v>
      </c>
      <c r="G13" s="2">
        <v>4</v>
      </c>
    </row>
    <row r="14" spans="1:7" ht="12.75">
      <c r="A14" s="2">
        <v>1400</v>
      </c>
      <c r="B14" s="2">
        <v>1</v>
      </c>
      <c r="C14" s="2">
        <v>1400</v>
      </c>
      <c r="D14" s="2">
        <v>8</v>
      </c>
      <c r="E14" s="2"/>
      <c r="F14" s="2">
        <v>1400</v>
      </c>
      <c r="G14" s="2">
        <v>6</v>
      </c>
    </row>
    <row r="15" spans="1:7" ht="12.75">
      <c r="A15" s="2">
        <v>1500</v>
      </c>
      <c r="B15" s="2">
        <v>0</v>
      </c>
      <c r="C15" s="2">
        <v>1500</v>
      </c>
      <c r="D15" s="2">
        <v>13</v>
      </c>
      <c r="E15" s="2"/>
      <c r="F15" s="2">
        <v>1500</v>
      </c>
      <c r="G15" s="2">
        <v>2</v>
      </c>
    </row>
    <row r="16" spans="1:7" ht="12.75">
      <c r="A16" s="2">
        <v>1600</v>
      </c>
      <c r="B16" s="2">
        <v>2</v>
      </c>
      <c r="C16" s="2">
        <v>1600</v>
      </c>
      <c r="D16" s="2">
        <v>10</v>
      </c>
      <c r="E16" s="2"/>
      <c r="F16" s="2">
        <v>1600</v>
      </c>
      <c r="G16" s="2">
        <v>0</v>
      </c>
    </row>
    <row r="17" spans="1:7" ht="12.75">
      <c r="A17" s="2">
        <v>1700</v>
      </c>
      <c r="B17" s="2">
        <v>1</v>
      </c>
      <c r="C17" s="2">
        <v>1700</v>
      </c>
      <c r="D17" s="2">
        <v>8</v>
      </c>
      <c r="E17" s="2"/>
      <c r="F17" s="2">
        <v>1700</v>
      </c>
      <c r="G17" s="2">
        <v>1</v>
      </c>
    </row>
    <row r="18" spans="1:7" ht="12.75">
      <c r="A18" s="2">
        <v>1800</v>
      </c>
      <c r="B18" s="2">
        <v>0</v>
      </c>
      <c r="C18" s="2">
        <v>1800</v>
      </c>
      <c r="D18" s="2">
        <v>0</v>
      </c>
      <c r="E18" s="2"/>
      <c r="F18" s="2">
        <v>1800</v>
      </c>
      <c r="G18" s="2">
        <v>0</v>
      </c>
    </row>
    <row r="19" spans="1:7" ht="12.75">
      <c r="A19" s="2">
        <v>1900</v>
      </c>
      <c r="B19" s="2">
        <v>0</v>
      </c>
      <c r="C19" s="2">
        <v>1900</v>
      </c>
      <c r="D19" s="2">
        <v>2</v>
      </c>
      <c r="E19" s="2"/>
      <c r="F19" s="2">
        <v>1900</v>
      </c>
      <c r="G19" s="2">
        <v>2</v>
      </c>
    </row>
    <row r="20" spans="1:3" ht="12.75">
      <c r="A20" s="1">
        <v>37159</v>
      </c>
      <c r="C20" t="s">
        <v>2</v>
      </c>
    </row>
    <row r="21" spans="1:2" ht="12.75">
      <c r="A21" t="s">
        <v>18</v>
      </c>
      <c r="B21" s="2">
        <v>43</v>
      </c>
    </row>
    <row r="22" spans="1:2" ht="12.75">
      <c r="A22" t="s">
        <v>19</v>
      </c>
      <c r="B22" s="2">
        <v>5</v>
      </c>
    </row>
    <row r="23" spans="1:2" ht="12.75">
      <c r="A23" t="s">
        <v>20</v>
      </c>
      <c r="B23" s="2">
        <v>149</v>
      </c>
    </row>
    <row r="24" spans="1:2" ht="12.75">
      <c r="A24" t="s">
        <v>21</v>
      </c>
      <c r="B24" s="2">
        <v>176</v>
      </c>
    </row>
    <row r="25" spans="1:2" ht="12.75">
      <c r="A25" t="s">
        <v>22</v>
      </c>
      <c r="B25" s="2">
        <v>11</v>
      </c>
    </row>
    <row r="26" spans="1:2" ht="12.75">
      <c r="A26" t="s">
        <v>24</v>
      </c>
      <c r="B26" s="2">
        <v>15</v>
      </c>
    </row>
    <row r="27" ht="12.75">
      <c r="B27">
        <f>SUM(B21:B26)</f>
        <v>399</v>
      </c>
    </row>
    <row r="29" spans="1:6" ht="12.75">
      <c r="A29" s="2">
        <v>100</v>
      </c>
      <c r="B29" s="2">
        <v>43</v>
      </c>
      <c r="C29" s="2">
        <v>399</v>
      </c>
      <c r="D29" s="2">
        <f aca="true" t="shared" si="0" ref="D29:D34">A29*B29/C29</f>
        <v>10.776942355889725</v>
      </c>
      <c r="F29" s="2">
        <v>10.8</v>
      </c>
    </row>
    <row r="30" spans="1:6" ht="12.75">
      <c r="A30" s="2">
        <v>100</v>
      </c>
      <c r="B30" s="2">
        <v>5</v>
      </c>
      <c r="C30" s="2">
        <v>399</v>
      </c>
      <c r="D30" s="2">
        <f t="shared" si="0"/>
        <v>1.2531328320802004</v>
      </c>
      <c r="F30" s="2">
        <v>1.2</v>
      </c>
    </row>
    <row r="31" spans="1:6" ht="12.75">
      <c r="A31" s="2">
        <v>100</v>
      </c>
      <c r="B31" s="2">
        <v>149</v>
      </c>
      <c r="C31" s="2">
        <v>399</v>
      </c>
      <c r="D31" s="2">
        <f t="shared" si="0"/>
        <v>37.34335839598997</v>
      </c>
      <c r="F31" s="2">
        <v>37.3</v>
      </c>
    </row>
    <row r="32" spans="1:6" ht="12.75">
      <c r="A32" s="2">
        <v>100</v>
      </c>
      <c r="B32" s="2">
        <v>176</v>
      </c>
      <c r="C32" s="2">
        <v>399</v>
      </c>
      <c r="D32" s="2">
        <f t="shared" si="0"/>
        <v>44.11027568922306</v>
      </c>
      <c r="F32" s="2">
        <v>44.1</v>
      </c>
    </row>
    <row r="33" spans="1:6" ht="12.75">
      <c r="A33" s="2">
        <v>100</v>
      </c>
      <c r="B33" s="2">
        <v>11</v>
      </c>
      <c r="C33" s="2">
        <v>399</v>
      </c>
      <c r="D33" s="2">
        <f t="shared" si="0"/>
        <v>2.756892230576441</v>
      </c>
      <c r="F33" s="2">
        <v>2.8</v>
      </c>
    </row>
    <row r="34" spans="1:6" ht="12.75">
      <c r="A34" s="2">
        <v>100</v>
      </c>
      <c r="B34" s="2">
        <v>15</v>
      </c>
      <c r="C34" s="2">
        <v>399</v>
      </c>
      <c r="D34" s="2">
        <f t="shared" si="0"/>
        <v>3.7593984962406015</v>
      </c>
      <c r="F34" s="2">
        <v>3.8</v>
      </c>
    </row>
    <row r="35" spans="1:6" ht="12.75">
      <c r="A35" s="2" t="s">
        <v>14</v>
      </c>
      <c r="B35" s="2"/>
      <c r="C35" s="2"/>
      <c r="D35" s="2"/>
      <c r="F35">
        <f>SUM(F29:F34)</f>
        <v>100</v>
      </c>
    </row>
    <row r="36" spans="1:2" ht="12.75">
      <c r="A36" t="s">
        <v>18</v>
      </c>
      <c r="B36" s="2">
        <v>57</v>
      </c>
    </row>
    <row r="37" spans="1:2" ht="12.75">
      <c r="A37" t="s">
        <v>25</v>
      </c>
      <c r="B37" s="2">
        <v>83</v>
      </c>
    </row>
    <row r="38" spans="1:2" ht="12.75">
      <c r="A38" t="s">
        <v>19</v>
      </c>
      <c r="B38" s="2">
        <v>7</v>
      </c>
    </row>
    <row r="39" spans="1:2" ht="12.75">
      <c r="A39" t="s">
        <v>20</v>
      </c>
      <c r="B39" s="2">
        <v>111</v>
      </c>
    </row>
    <row r="40" spans="1:2" ht="12.75">
      <c r="A40" t="s">
        <v>21</v>
      </c>
      <c r="B40" s="2">
        <v>147</v>
      </c>
    </row>
    <row r="41" spans="1:2" ht="12.75">
      <c r="A41" t="s">
        <v>22</v>
      </c>
      <c r="B41" s="2">
        <v>24</v>
      </c>
    </row>
    <row r="42" spans="1:2" ht="12.75">
      <c r="A42" t="s">
        <v>23</v>
      </c>
      <c r="B42" s="2">
        <v>27</v>
      </c>
    </row>
    <row r="43" ht="12.75">
      <c r="B43">
        <f>SUM(B36:B42)</f>
        <v>456</v>
      </c>
    </row>
    <row r="46" spans="1:6" ht="12.75">
      <c r="A46" s="2">
        <v>100</v>
      </c>
      <c r="B46" s="2">
        <v>57</v>
      </c>
      <c r="C46" s="2">
        <v>456</v>
      </c>
      <c r="D46" s="2">
        <f aca="true" t="shared" si="1" ref="D46:D52">A46*B46/C46</f>
        <v>12.5</v>
      </c>
      <c r="F46" s="2">
        <v>12.5</v>
      </c>
    </row>
    <row r="47" spans="1:6" ht="12.75">
      <c r="A47" s="2">
        <v>100</v>
      </c>
      <c r="B47" s="2">
        <v>83</v>
      </c>
      <c r="C47" s="2">
        <v>456</v>
      </c>
      <c r="D47" s="2">
        <f t="shared" si="1"/>
        <v>18.20175438596491</v>
      </c>
      <c r="F47" s="2">
        <v>18.2</v>
      </c>
    </row>
    <row r="48" spans="1:6" ht="12.75">
      <c r="A48" s="2">
        <v>100</v>
      </c>
      <c r="B48" s="2">
        <v>7</v>
      </c>
      <c r="C48" s="2">
        <v>456</v>
      </c>
      <c r="D48" s="2">
        <f t="shared" si="1"/>
        <v>1.5350877192982457</v>
      </c>
      <c r="F48" s="2">
        <v>1.5</v>
      </c>
    </row>
    <row r="49" spans="1:6" ht="12.75">
      <c r="A49" s="2">
        <v>100</v>
      </c>
      <c r="B49" s="2">
        <v>111</v>
      </c>
      <c r="C49" s="2">
        <v>456</v>
      </c>
      <c r="D49" s="2">
        <f t="shared" si="1"/>
        <v>24.342105263157894</v>
      </c>
      <c r="F49" s="2">
        <v>24.4</v>
      </c>
    </row>
    <row r="50" spans="1:6" ht="12.75">
      <c r="A50" s="2">
        <v>100</v>
      </c>
      <c r="B50" s="2">
        <v>147</v>
      </c>
      <c r="C50" s="2">
        <v>456</v>
      </c>
      <c r="D50" s="2">
        <f t="shared" si="1"/>
        <v>32.23684210526316</v>
      </c>
      <c r="F50" s="2">
        <v>32.2</v>
      </c>
    </row>
    <row r="51" spans="1:6" ht="12.75">
      <c r="A51" s="2">
        <v>100</v>
      </c>
      <c r="B51" s="2">
        <v>24</v>
      </c>
      <c r="C51" s="2">
        <v>456</v>
      </c>
      <c r="D51" s="2">
        <f t="shared" si="1"/>
        <v>5.2631578947368425</v>
      </c>
      <c r="F51" s="2">
        <v>5.3</v>
      </c>
    </row>
    <row r="52" spans="1:6" ht="12.75">
      <c r="A52" s="2">
        <v>100</v>
      </c>
      <c r="B52" s="2">
        <v>27</v>
      </c>
      <c r="C52" s="2">
        <v>456</v>
      </c>
      <c r="D52" s="2">
        <f t="shared" si="1"/>
        <v>5.921052631578948</v>
      </c>
      <c r="F52" s="2">
        <v>5.9</v>
      </c>
    </row>
    <row r="53" spans="2:6" ht="12.75">
      <c r="B53">
        <f>SUM(B46:B52)</f>
        <v>456</v>
      </c>
      <c r="F53">
        <f>SUM(F46:F52)</f>
        <v>100.00000000000001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160"/>
  <sheetViews>
    <sheetView zoomScalePageLayoutView="0" workbookViewId="0" topLeftCell="A88">
      <selection activeCell="A94" sqref="A94:G109"/>
    </sheetView>
  </sheetViews>
  <sheetFormatPr defaultColWidth="11.421875" defaultRowHeight="12.75"/>
  <sheetData>
    <row r="2" spans="1:6" ht="12.75">
      <c r="A2" t="s">
        <v>16</v>
      </c>
      <c r="D2" s="2"/>
      <c r="E2" s="4" t="s">
        <v>73</v>
      </c>
      <c r="F2" s="2" t="s">
        <v>74</v>
      </c>
    </row>
    <row r="3" spans="1:5" ht="12.75">
      <c r="A3" t="s">
        <v>75</v>
      </c>
      <c r="B3" t="s">
        <v>37</v>
      </c>
      <c r="C3" t="s">
        <v>76</v>
      </c>
      <c r="D3" s="2"/>
      <c r="E3" s="2"/>
    </row>
    <row r="4" spans="1:6" ht="12.75">
      <c r="A4" s="2">
        <v>55</v>
      </c>
      <c r="B4" s="2">
        <v>8.888</v>
      </c>
      <c r="C4" s="2">
        <f>A4*B4</f>
        <v>488.84</v>
      </c>
      <c r="D4">
        <f>9.5*POWER(10,-8)</f>
        <v>9.5E-08</v>
      </c>
      <c r="E4">
        <f>POWER(C4,2.56)</f>
        <v>7660671.554534233</v>
      </c>
      <c r="F4" s="2">
        <f>D4*E4</f>
        <v>0.7277637976807522</v>
      </c>
    </row>
    <row r="5" spans="1:6" ht="12.75">
      <c r="A5" s="2">
        <v>41</v>
      </c>
      <c r="B5" s="2">
        <v>8.888</v>
      </c>
      <c r="C5" s="2">
        <f>A5*B5</f>
        <v>364.408</v>
      </c>
      <c r="D5">
        <f>9.5*POWER(10,-8)</f>
        <v>9.5E-08</v>
      </c>
      <c r="E5">
        <f>POWER(C5,2.56)</f>
        <v>3611312.164534798</v>
      </c>
      <c r="F5" s="2">
        <f>D5*E5</f>
        <v>0.3430746556308058</v>
      </c>
    </row>
    <row r="9" spans="1:6" ht="12.75">
      <c r="A9" t="s">
        <v>0</v>
      </c>
      <c r="B9" t="s">
        <v>1</v>
      </c>
      <c r="C9" s="1">
        <v>38545</v>
      </c>
      <c r="E9" t="s">
        <v>2</v>
      </c>
      <c r="F9" t="s">
        <v>72</v>
      </c>
    </row>
    <row r="10" spans="1:5" ht="12.75">
      <c r="A10" t="s">
        <v>3</v>
      </c>
      <c r="C10" t="s">
        <v>4</v>
      </c>
      <c r="D10" t="s">
        <v>5</v>
      </c>
      <c r="E10" t="s">
        <v>6</v>
      </c>
    </row>
    <row r="12" spans="1:6" ht="12.75">
      <c r="A12" s="2">
        <v>63</v>
      </c>
      <c r="B12" s="2">
        <v>22.22222</v>
      </c>
      <c r="C12" s="2">
        <f aca="true" t="shared" si="0" ref="C12:C75">A12*B12</f>
        <v>1399.99986</v>
      </c>
      <c r="D12">
        <f aca="true" t="shared" si="1" ref="D12:D43">9.5*POWER(10,-8)</f>
        <v>9.5E-08</v>
      </c>
      <c r="E12">
        <f aca="true" t="shared" si="2" ref="E12:E43">POWER(C12,2.56)</f>
        <v>113262895.56228264</v>
      </c>
      <c r="F12" s="2">
        <f aca="true" t="shared" si="3" ref="F12:F43">D12*E12</f>
        <v>10.75997507841685</v>
      </c>
    </row>
    <row r="13" spans="1:6" ht="12.75">
      <c r="A13" s="2">
        <v>69</v>
      </c>
      <c r="B13" s="2">
        <v>22.22222</v>
      </c>
      <c r="C13" s="2">
        <f t="shared" si="0"/>
        <v>1533.33318</v>
      </c>
      <c r="D13">
        <f t="shared" si="1"/>
        <v>9.5E-08</v>
      </c>
      <c r="E13">
        <f t="shared" si="2"/>
        <v>142964933.25383905</v>
      </c>
      <c r="F13" s="2">
        <f t="shared" si="3"/>
        <v>13.58166865911471</v>
      </c>
    </row>
    <row r="14" spans="1:6" ht="12.75">
      <c r="A14" s="2">
        <v>36</v>
      </c>
      <c r="B14" s="2">
        <v>22.22222</v>
      </c>
      <c r="C14" s="2">
        <f t="shared" si="0"/>
        <v>799.99992</v>
      </c>
      <c r="D14">
        <f t="shared" si="1"/>
        <v>9.5E-08</v>
      </c>
      <c r="E14">
        <f t="shared" si="2"/>
        <v>27033996.642484825</v>
      </c>
      <c r="F14" s="2">
        <f t="shared" si="3"/>
        <v>2.5682296810360583</v>
      </c>
    </row>
    <row r="15" spans="1:6" ht="12.75">
      <c r="A15" s="2">
        <v>57</v>
      </c>
      <c r="B15" s="2">
        <v>22.22222</v>
      </c>
      <c r="C15" s="2">
        <f t="shared" si="0"/>
        <v>1266.66654</v>
      </c>
      <c r="D15">
        <f t="shared" si="1"/>
        <v>9.5E-08</v>
      </c>
      <c r="E15">
        <f t="shared" si="2"/>
        <v>87662829.45482475</v>
      </c>
      <c r="F15" s="2">
        <f t="shared" si="3"/>
        <v>8.327968798208351</v>
      </c>
    </row>
    <row r="16" spans="1:6" ht="12.75">
      <c r="A16" s="2">
        <v>42</v>
      </c>
      <c r="B16" s="2">
        <v>22.22222</v>
      </c>
      <c r="C16" s="2">
        <f t="shared" si="0"/>
        <v>933.33324</v>
      </c>
      <c r="D16">
        <f t="shared" si="1"/>
        <v>9.5E-08</v>
      </c>
      <c r="E16">
        <f t="shared" si="2"/>
        <v>40113821.43932591</v>
      </c>
      <c r="F16" s="2">
        <f t="shared" si="3"/>
        <v>3.8108130367359614</v>
      </c>
    </row>
    <row r="17" spans="1:6" ht="12.75">
      <c r="A17" s="2">
        <v>50</v>
      </c>
      <c r="B17" s="2">
        <v>22.22222</v>
      </c>
      <c r="C17" s="2">
        <f t="shared" si="0"/>
        <v>1111.111</v>
      </c>
      <c r="D17">
        <f t="shared" si="1"/>
        <v>9.5E-08</v>
      </c>
      <c r="E17">
        <f t="shared" si="2"/>
        <v>62681454.370018855</v>
      </c>
      <c r="F17" s="2">
        <f t="shared" si="3"/>
        <v>5.954738165151792</v>
      </c>
    </row>
    <row r="18" spans="1:6" ht="12.75">
      <c r="A18" s="2">
        <v>44</v>
      </c>
      <c r="B18" s="2">
        <v>22.22222</v>
      </c>
      <c r="C18" s="2">
        <f t="shared" si="0"/>
        <v>977.77768</v>
      </c>
      <c r="D18">
        <f t="shared" si="1"/>
        <v>9.5E-08</v>
      </c>
      <c r="E18">
        <f t="shared" si="2"/>
        <v>45187124.4631477</v>
      </c>
      <c r="F18" s="2">
        <f t="shared" si="3"/>
        <v>4.292776823999032</v>
      </c>
    </row>
    <row r="19" spans="1:6" ht="12.75">
      <c r="A19" s="2">
        <v>40</v>
      </c>
      <c r="B19" s="2">
        <v>22.22222</v>
      </c>
      <c r="C19" s="2">
        <f t="shared" si="0"/>
        <v>888.8888</v>
      </c>
      <c r="D19">
        <f t="shared" si="1"/>
        <v>9.5E-08</v>
      </c>
      <c r="E19">
        <f t="shared" si="2"/>
        <v>35403763.53191566</v>
      </c>
      <c r="F19" s="2">
        <f t="shared" si="3"/>
        <v>3.3633575355319874</v>
      </c>
    </row>
    <row r="20" spans="1:6" ht="12.75">
      <c r="A20" s="2">
        <v>54</v>
      </c>
      <c r="B20" s="2">
        <v>22.22222</v>
      </c>
      <c r="C20" s="2">
        <f t="shared" si="0"/>
        <v>1199.99988</v>
      </c>
      <c r="D20">
        <f t="shared" si="1"/>
        <v>9.5E-08</v>
      </c>
      <c r="E20">
        <f t="shared" si="2"/>
        <v>76331514.3878823</v>
      </c>
      <c r="F20" s="2">
        <f t="shared" si="3"/>
        <v>7.251493866848819</v>
      </c>
    </row>
    <row r="21" spans="1:6" ht="12.75">
      <c r="A21" s="2">
        <v>27</v>
      </c>
      <c r="B21" s="2">
        <v>22.22222</v>
      </c>
      <c r="C21" s="2">
        <f t="shared" si="0"/>
        <v>599.99994</v>
      </c>
      <c r="D21">
        <f t="shared" si="1"/>
        <v>9.5E-08</v>
      </c>
      <c r="E21">
        <f t="shared" si="2"/>
        <v>12943957.842404455</v>
      </c>
      <c r="F21" s="2">
        <f t="shared" si="3"/>
        <v>1.2296759950284233</v>
      </c>
    </row>
    <row r="22" spans="1:6" ht="12.75">
      <c r="A22" s="2">
        <v>33</v>
      </c>
      <c r="B22" s="2">
        <v>22.22222</v>
      </c>
      <c r="C22" s="2">
        <f t="shared" si="0"/>
        <v>733.33326</v>
      </c>
      <c r="D22">
        <f t="shared" si="1"/>
        <v>9.5E-08</v>
      </c>
      <c r="E22">
        <f t="shared" si="2"/>
        <v>21635729.330204796</v>
      </c>
      <c r="F22" s="2">
        <f t="shared" si="3"/>
        <v>2.055394286369456</v>
      </c>
    </row>
    <row r="23" spans="1:6" ht="12.75">
      <c r="A23" s="2">
        <v>47</v>
      </c>
      <c r="B23" s="2">
        <v>22.22222</v>
      </c>
      <c r="C23" s="2">
        <f t="shared" si="0"/>
        <v>1044.44434</v>
      </c>
      <c r="D23">
        <f t="shared" si="1"/>
        <v>9.5E-08</v>
      </c>
      <c r="E23">
        <f t="shared" si="2"/>
        <v>53499086.917607814</v>
      </c>
      <c r="F23" s="2">
        <f t="shared" si="3"/>
        <v>5.0824132571727425</v>
      </c>
    </row>
    <row r="24" spans="1:6" ht="12.75">
      <c r="A24" s="2">
        <v>50</v>
      </c>
      <c r="B24" s="2">
        <v>22.22222</v>
      </c>
      <c r="C24" s="2">
        <f t="shared" si="0"/>
        <v>1111.111</v>
      </c>
      <c r="D24">
        <f t="shared" si="1"/>
        <v>9.5E-08</v>
      </c>
      <c r="E24">
        <f t="shared" si="2"/>
        <v>62681454.370018855</v>
      </c>
      <c r="F24" s="2">
        <f t="shared" si="3"/>
        <v>5.954738165151792</v>
      </c>
    </row>
    <row r="25" spans="1:6" ht="12.75">
      <c r="A25" s="2">
        <v>42</v>
      </c>
      <c r="B25" s="2">
        <v>22.22222</v>
      </c>
      <c r="C25" s="2">
        <f t="shared" si="0"/>
        <v>933.33324</v>
      </c>
      <c r="D25">
        <f t="shared" si="1"/>
        <v>9.5E-08</v>
      </c>
      <c r="E25">
        <f t="shared" si="2"/>
        <v>40113821.43932591</v>
      </c>
      <c r="F25" s="2">
        <f t="shared" si="3"/>
        <v>3.8108130367359614</v>
      </c>
    </row>
    <row r="26" spans="1:6" ht="12.75">
      <c r="A26" s="2">
        <v>58</v>
      </c>
      <c r="B26" s="2">
        <v>22.22222</v>
      </c>
      <c r="C26" s="2">
        <f t="shared" si="0"/>
        <v>1288.88876</v>
      </c>
      <c r="D26">
        <f t="shared" si="1"/>
        <v>9.5E-08</v>
      </c>
      <c r="E26">
        <f t="shared" si="2"/>
        <v>91654019.77751519</v>
      </c>
      <c r="F26" s="2">
        <f t="shared" si="3"/>
        <v>8.707131878863944</v>
      </c>
    </row>
    <row r="27" spans="1:6" ht="12.75">
      <c r="A27" s="2">
        <v>36</v>
      </c>
      <c r="B27" s="2">
        <v>22.22222</v>
      </c>
      <c r="C27" s="2">
        <f t="shared" si="0"/>
        <v>799.99992</v>
      </c>
      <c r="D27">
        <f t="shared" si="1"/>
        <v>9.5E-08</v>
      </c>
      <c r="E27">
        <f t="shared" si="2"/>
        <v>27033996.642484825</v>
      </c>
      <c r="F27" s="2">
        <f t="shared" si="3"/>
        <v>2.5682296810360583</v>
      </c>
    </row>
    <row r="28" spans="1:6" ht="12.75">
      <c r="A28" s="2">
        <v>32</v>
      </c>
      <c r="B28" s="2">
        <v>22.22222</v>
      </c>
      <c r="C28" s="2">
        <f t="shared" si="0"/>
        <v>711.11104</v>
      </c>
      <c r="D28">
        <f t="shared" si="1"/>
        <v>9.5E-08</v>
      </c>
      <c r="E28">
        <f t="shared" si="2"/>
        <v>19996767.541873302</v>
      </c>
      <c r="F28" s="2">
        <f t="shared" si="3"/>
        <v>1.899692916477964</v>
      </c>
    </row>
    <row r="29" spans="1:6" ht="12.75">
      <c r="A29" s="2">
        <v>46</v>
      </c>
      <c r="B29" s="2">
        <v>22.22222</v>
      </c>
      <c r="C29" s="2">
        <f t="shared" si="0"/>
        <v>1022.22212</v>
      </c>
      <c r="D29">
        <f t="shared" si="1"/>
        <v>9.5E-08</v>
      </c>
      <c r="E29">
        <f t="shared" si="2"/>
        <v>50633261.459186986</v>
      </c>
      <c r="F29" s="2">
        <f t="shared" si="3"/>
        <v>4.810159838622764</v>
      </c>
    </row>
    <row r="30" spans="1:6" ht="12.75">
      <c r="A30" s="2">
        <v>46</v>
      </c>
      <c r="B30" s="2">
        <v>22.22222</v>
      </c>
      <c r="C30" s="2">
        <f t="shared" si="0"/>
        <v>1022.22212</v>
      </c>
      <c r="D30">
        <f t="shared" si="1"/>
        <v>9.5E-08</v>
      </c>
      <c r="E30">
        <f t="shared" si="2"/>
        <v>50633261.459186986</v>
      </c>
      <c r="F30" s="2">
        <f t="shared" si="3"/>
        <v>4.810159838622764</v>
      </c>
    </row>
    <row r="31" spans="1:6" ht="12.75">
      <c r="A31" s="2">
        <v>65</v>
      </c>
      <c r="B31" s="2">
        <v>22.22222</v>
      </c>
      <c r="C31" s="2">
        <f t="shared" si="0"/>
        <v>1444.4443</v>
      </c>
      <c r="D31">
        <f t="shared" si="1"/>
        <v>9.5E-08</v>
      </c>
      <c r="E31">
        <f t="shared" si="2"/>
        <v>122697028.93325455</v>
      </c>
      <c r="F31" s="2">
        <f t="shared" si="3"/>
        <v>11.656217748659182</v>
      </c>
    </row>
    <row r="32" spans="1:6" ht="12.75">
      <c r="A32" s="2">
        <v>40</v>
      </c>
      <c r="B32" s="2">
        <v>22.22222</v>
      </c>
      <c r="C32" s="2">
        <f t="shared" si="0"/>
        <v>888.8888</v>
      </c>
      <c r="D32">
        <f t="shared" si="1"/>
        <v>9.5E-08</v>
      </c>
      <c r="E32">
        <f t="shared" si="2"/>
        <v>35403763.53191566</v>
      </c>
      <c r="F32" s="2">
        <f t="shared" si="3"/>
        <v>3.3633575355319874</v>
      </c>
    </row>
    <row r="33" spans="1:6" ht="12.75">
      <c r="A33" s="2">
        <v>43</v>
      </c>
      <c r="B33" s="2">
        <v>22.22222</v>
      </c>
      <c r="C33" s="2">
        <f t="shared" si="0"/>
        <v>955.55546</v>
      </c>
      <c r="D33">
        <f t="shared" si="1"/>
        <v>9.5E-08</v>
      </c>
      <c r="E33">
        <f t="shared" si="2"/>
        <v>42604463.40676359</v>
      </c>
      <c r="F33" s="2">
        <f t="shared" si="3"/>
        <v>4.047424023642542</v>
      </c>
    </row>
    <row r="34" spans="1:6" ht="12.75">
      <c r="A34" s="2">
        <v>60</v>
      </c>
      <c r="B34" s="2">
        <v>22.22222</v>
      </c>
      <c r="C34" s="2">
        <f t="shared" si="0"/>
        <v>1333.3332</v>
      </c>
      <c r="D34">
        <f t="shared" si="1"/>
        <v>9.5E-08</v>
      </c>
      <c r="E34">
        <f t="shared" si="2"/>
        <v>99963868.50084405</v>
      </c>
      <c r="F34" s="2">
        <f t="shared" si="3"/>
        <v>9.496567507580185</v>
      </c>
    </row>
    <row r="35" spans="1:6" ht="12.75">
      <c r="A35" s="2">
        <v>44</v>
      </c>
      <c r="B35" s="2">
        <v>22.22222</v>
      </c>
      <c r="C35" s="2">
        <f t="shared" si="0"/>
        <v>977.77768</v>
      </c>
      <c r="D35">
        <f t="shared" si="1"/>
        <v>9.5E-08</v>
      </c>
      <c r="E35">
        <f t="shared" si="2"/>
        <v>45187124.4631477</v>
      </c>
      <c r="F35" s="2">
        <f t="shared" si="3"/>
        <v>4.292776823999032</v>
      </c>
    </row>
    <row r="36" spans="1:6" ht="12.75">
      <c r="A36" s="2">
        <v>41</v>
      </c>
      <c r="B36" s="2">
        <v>22.22222</v>
      </c>
      <c r="C36" s="2">
        <f t="shared" si="0"/>
        <v>911.11102</v>
      </c>
      <c r="D36">
        <f t="shared" si="1"/>
        <v>9.5E-08</v>
      </c>
      <c r="E36">
        <f t="shared" si="2"/>
        <v>37713993.92337992</v>
      </c>
      <c r="F36" s="2">
        <f t="shared" si="3"/>
        <v>3.5828294227210926</v>
      </c>
    </row>
    <row r="37" spans="1:6" ht="12.75">
      <c r="A37" s="2">
        <v>52</v>
      </c>
      <c r="B37" s="2">
        <v>22.22222</v>
      </c>
      <c r="C37" s="2">
        <f t="shared" si="0"/>
        <v>1155.55544</v>
      </c>
      <c r="D37">
        <f t="shared" si="1"/>
        <v>9.5E-08</v>
      </c>
      <c r="E37">
        <f t="shared" si="2"/>
        <v>69301783.79044312</v>
      </c>
      <c r="F37" s="2">
        <f t="shared" si="3"/>
        <v>6.583669460092097</v>
      </c>
    </row>
    <row r="38" spans="1:6" ht="12.75">
      <c r="A38" s="2">
        <v>42</v>
      </c>
      <c r="B38" s="2">
        <v>22.22222</v>
      </c>
      <c r="C38" s="2">
        <f t="shared" si="0"/>
        <v>933.33324</v>
      </c>
      <c r="D38">
        <f t="shared" si="1"/>
        <v>9.5E-08</v>
      </c>
      <c r="E38">
        <f t="shared" si="2"/>
        <v>40113821.43932591</v>
      </c>
      <c r="F38" s="2">
        <f t="shared" si="3"/>
        <v>3.8108130367359614</v>
      </c>
    </row>
    <row r="39" spans="1:6" ht="12.75">
      <c r="A39" s="2">
        <v>32</v>
      </c>
      <c r="B39" s="2">
        <v>22.22222</v>
      </c>
      <c r="C39" s="2">
        <f t="shared" si="0"/>
        <v>711.11104</v>
      </c>
      <c r="D39">
        <f t="shared" si="1"/>
        <v>9.5E-08</v>
      </c>
      <c r="E39">
        <f t="shared" si="2"/>
        <v>19996767.541873302</v>
      </c>
      <c r="F39" s="2">
        <f t="shared" si="3"/>
        <v>1.899692916477964</v>
      </c>
    </row>
    <row r="40" spans="1:6" ht="12.75">
      <c r="A40" s="2">
        <v>44</v>
      </c>
      <c r="B40" s="2">
        <v>22.22222</v>
      </c>
      <c r="C40" s="2">
        <f t="shared" si="0"/>
        <v>977.77768</v>
      </c>
      <c r="D40">
        <f t="shared" si="1"/>
        <v>9.5E-08</v>
      </c>
      <c r="E40">
        <f t="shared" si="2"/>
        <v>45187124.4631477</v>
      </c>
      <c r="F40" s="2">
        <f t="shared" si="3"/>
        <v>4.292776823999032</v>
      </c>
    </row>
    <row r="41" spans="1:6" ht="12.75">
      <c r="A41" s="2">
        <v>59</v>
      </c>
      <c r="B41" s="2">
        <v>22.22222</v>
      </c>
      <c r="C41" s="2">
        <f t="shared" si="0"/>
        <v>1311.11098</v>
      </c>
      <c r="D41">
        <f t="shared" si="1"/>
        <v>9.5E-08</v>
      </c>
      <c r="E41">
        <f t="shared" si="2"/>
        <v>95754017.2521437</v>
      </c>
      <c r="F41" s="2">
        <f t="shared" si="3"/>
        <v>9.096631638953651</v>
      </c>
    </row>
    <row r="42" spans="1:6" ht="12.75">
      <c r="A42" s="2">
        <v>31</v>
      </c>
      <c r="B42" s="2">
        <v>22.22222</v>
      </c>
      <c r="C42" s="2">
        <f t="shared" si="0"/>
        <v>688.88882</v>
      </c>
      <c r="D42">
        <f t="shared" si="1"/>
        <v>9.5E-08</v>
      </c>
      <c r="E42">
        <f t="shared" si="2"/>
        <v>18435791.582966454</v>
      </c>
      <c r="F42" s="2">
        <f t="shared" si="3"/>
        <v>1.7514002003818132</v>
      </c>
    </row>
    <row r="43" spans="1:6" ht="12.75">
      <c r="A43" s="2">
        <v>44</v>
      </c>
      <c r="B43" s="2">
        <v>22.22222</v>
      </c>
      <c r="C43" s="2">
        <f t="shared" si="0"/>
        <v>977.77768</v>
      </c>
      <c r="D43">
        <f t="shared" si="1"/>
        <v>9.5E-08</v>
      </c>
      <c r="E43">
        <f t="shared" si="2"/>
        <v>45187124.4631477</v>
      </c>
      <c r="F43" s="2">
        <f t="shared" si="3"/>
        <v>4.292776823999032</v>
      </c>
    </row>
    <row r="44" spans="1:6" ht="12.75">
      <c r="A44" s="2">
        <v>46</v>
      </c>
      <c r="B44" s="2">
        <v>22.22222</v>
      </c>
      <c r="C44" s="2">
        <f t="shared" si="0"/>
        <v>1022.22212</v>
      </c>
      <c r="D44">
        <f aca="true" t="shared" si="4" ref="D44:D75">9.5*POWER(10,-8)</f>
        <v>9.5E-08</v>
      </c>
      <c r="E44">
        <f aca="true" t="shared" si="5" ref="E44:E75">POWER(C44,2.56)</f>
        <v>50633261.459186986</v>
      </c>
      <c r="F44" s="2">
        <f aca="true" t="shared" si="6" ref="F44:F75">D44*E44</f>
        <v>4.810159838622764</v>
      </c>
    </row>
    <row r="45" spans="1:6" ht="12.75">
      <c r="A45" s="2">
        <v>48</v>
      </c>
      <c r="B45" s="2">
        <v>22.22222</v>
      </c>
      <c r="C45" s="2">
        <f t="shared" si="0"/>
        <v>1066.6665600000001</v>
      </c>
      <c r="D45">
        <f t="shared" si="4"/>
        <v>9.5E-08</v>
      </c>
      <c r="E45">
        <f t="shared" si="5"/>
        <v>56461631.23860411</v>
      </c>
      <c r="F45" s="2">
        <f t="shared" si="6"/>
        <v>5.363854967667391</v>
      </c>
    </row>
    <row r="46" spans="1:6" ht="12.75">
      <c r="A46" s="2">
        <v>39</v>
      </c>
      <c r="B46" s="2">
        <v>22.22222</v>
      </c>
      <c r="C46" s="2">
        <f t="shared" si="0"/>
        <v>866.66658</v>
      </c>
      <c r="D46">
        <f t="shared" si="4"/>
        <v>9.5E-08</v>
      </c>
      <c r="E46">
        <f t="shared" si="5"/>
        <v>33181899.800090864</v>
      </c>
      <c r="F46" s="2">
        <f t="shared" si="6"/>
        <v>3.1522804810086322</v>
      </c>
    </row>
    <row r="47" spans="1:6" ht="12.75">
      <c r="A47" s="2">
        <v>42</v>
      </c>
      <c r="B47" s="2">
        <v>22.22222</v>
      </c>
      <c r="C47" s="2">
        <f t="shared" si="0"/>
        <v>933.33324</v>
      </c>
      <c r="D47">
        <f t="shared" si="4"/>
        <v>9.5E-08</v>
      </c>
      <c r="E47">
        <f t="shared" si="5"/>
        <v>40113821.43932591</v>
      </c>
      <c r="F47" s="2">
        <f t="shared" si="6"/>
        <v>3.8108130367359614</v>
      </c>
    </row>
    <row r="48" spans="1:6" ht="12.75">
      <c r="A48" s="2">
        <v>39</v>
      </c>
      <c r="B48" s="2">
        <v>22.22222</v>
      </c>
      <c r="C48" s="2">
        <f t="shared" si="0"/>
        <v>866.66658</v>
      </c>
      <c r="D48">
        <f t="shared" si="4"/>
        <v>9.5E-08</v>
      </c>
      <c r="E48">
        <f t="shared" si="5"/>
        <v>33181899.800090864</v>
      </c>
      <c r="F48" s="2">
        <f t="shared" si="6"/>
        <v>3.1522804810086322</v>
      </c>
    </row>
    <row r="49" spans="1:6" ht="12.75">
      <c r="A49" s="2">
        <v>32</v>
      </c>
      <c r="B49" s="2">
        <v>22.22222</v>
      </c>
      <c r="C49" s="2">
        <f t="shared" si="0"/>
        <v>711.11104</v>
      </c>
      <c r="D49">
        <f t="shared" si="4"/>
        <v>9.5E-08</v>
      </c>
      <c r="E49">
        <f t="shared" si="5"/>
        <v>19996767.541873302</v>
      </c>
      <c r="F49" s="2">
        <f t="shared" si="6"/>
        <v>1.899692916477964</v>
      </c>
    </row>
    <row r="50" spans="1:6" ht="12.75">
      <c r="A50" s="2">
        <v>27</v>
      </c>
      <c r="B50" s="2">
        <v>22.22222</v>
      </c>
      <c r="C50" s="2">
        <f t="shared" si="0"/>
        <v>599.99994</v>
      </c>
      <c r="D50">
        <f t="shared" si="4"/>
        <v>9.5E-08</v>
      </c>
      <c r="E50">
        <f t="shared" si="5"/>
        <v>12943957.842404455</v>
      </c>
      <c r="F50" s="2">
        <f t="shared" si="6"/>
        <v>1.2296759950284233</v>
      </c>
    </row>
    <row r="51" spans="1:6" ht="12.75">
      <c r="A51" s="2">
        <v>31</v>
      </c>
      <c r="B51" s="2">
        <v>22.22222</v>
      </c>
      <c r="C51" s="2">
        <f t="shared" si="0"/>
        <v>688.88882</v>
      </c>
      <c r="D51">
        <f t="shared" si="4"/>
        <v>9.5E-08</v>
      </c>
      <c r="E51">
        <f t="shared" si="5"/>
        <v>18435791.582966454</v>
      </c>
      <c r="F51" s="2">
        <f t="shared" si="6"/>
        <v>1.7514002003818132</v>
      </c>
    </row>
    <row r="52" spans="1:6" ht="12.75">
      <c r="A52" s="2">
        <v>56</v>
      </c>
      <c r="B52" s="2">
        <v>22.22222</v>
      </c>
      <c r="C52" s="2">
        <f t="shared" si="0"/>
        <v>1244.44432</v>
      </c>
      <c r="D52">
        <f t="shared" si="4"/>
        <v>9.5E-08</v>
      </c>
      <c r="E52">
        <f t="shared" si="5"/>
        <v>83779391.69079743</v>
      </c>
      <c r="F52" s="2">
        <f t="shared" si="6"/>
        <v>7.959042210625756</v>
      </c>
    </row>
    <row r="53" spans="1:6" ht="12.75">
      <c r="A53" s="2">
        <v>54</v>
      </c>
      <c r="B53" s="2">
        <v>22.22222</v>
      </c>
      <c r="C53" s="2">
        <f t="shared" si="0"/>
        <v>1199.99988</v>
      </c>
      <c r="D53">
        <f t="shared" si="4"/>
        <v>9.5E-08</v>
      </c>
      <c r="E53">
        <f t="shared" si="5"/>
        <v>76331514.3878823</v>
      </c>
      <c r="F53" s="2">
        <f t="shared" si="6"/>
        <v>7.251493866848819</v>
      </c>
    </row>
    <row r="54" spans="1:6" ht="12.75">
      <c r="A54" s="2">
        <v>65</v>
      </c>
      <c r="B54" s="2">
        <v>22.22222</v>
      </c>
      <c r="C54" s="2">
        <f t="shared" si="0"/>
        <v>1444.4443</v>
      </c>
      <c r="D54">
        <f t="shared" si="4"/>
        <v>9.5E-08</v>
      </c>
      <c r="E54">
        <f t="shared" si="5"/>
        <v>122697028.93325455</v>
      </c>
      <c r="F54" s="2">
        <f t="shared" si="6"/>
        <v>11.656217748659182</v>
      </c>
    </row>
    <row r="55" spans="1:6" ht="12.75">
      <c r="A55" s="2">
        <v>69</v>
      </c>
      <c r="B55" s="2">
        <v>22.22222</v>
      </c>
      <c r="C55" s="2">
        <f t="shared" si="0"/>
        <v>1533.33318</v>
      </c>
      <c r="D55">
        <f t="shared" si="4"/>
        <v>9.5E-08</v>
      </c>
      <c r="E55">
        <f t="shared" si="5"/>
        <v>142964933.25383905</v>
      </c>
      <c r="F55" s="2">
        <f t="shared" si="6"/>
        <v>13.58166865911471</v>
      </c>
    </row>
    <row r="56" spans="1:6" ht="12.75">
      <c r="A56" s="2">
        <v>49</v>
      </c>
      <c r="B56" s="2">
        <v>22.22222</v>
      </c>
      <c r="C56" s="2">
        <f t="shared" si="0"/>
        <v>1088.88878</v>
      </c>
      <c r="D56">
        <f t="shared" si="4"/>
        <v>9.5E-08</v>
      </c>
      <c r="E56">
        <f t="shared" si="5"/>
        <v>59522041.51484375</v>
      </c>
      <c r="F56" s="2">
        <f t="shared" si="6"/>
        <v>5.6545939439101565</v>
      </c>
    </row>
    <row r="57" spans="1:6" ht="12.75">
      <c r="A57" s="2">
        <v>36</v>
      </c>
      <c r="B57" s="2">
        <v>22.22222</v>
      </c>
      <c r="C57" s="2">
        <f t="shared" si="0"/>
        <v>799.99992</v>
      </c>
      <c r="D57">
        <f t="shared" si="4"/>
        <v>9.5E-08</v>
      </c>
      <c r="E57">
        <f t="shared" si="5"/>
        <v>27033996.642484825</v>
      </c>
      <c r="F57" s="2">
        <f t="shared" si="6"/>
        <v>2.5682296810360583</v>
      </c>
    </row>
    <row r="58" spans="1:6" ht="12.75">
      <c r="A58" s="2">
        <v>58</v>
      </c>
      <c r="B58" s="2">
        <v>22.22222</v>
      </c>
      <c r="C58" s="2">
        <f t="shared" si="0"/>
        <v>1288.88876</v>
      </c>
      <c r="D58">
        <f t="shared" si="4"/>
        <v>9.5E-08</v>
      </c>
      <c r="E58">
        <f t="shared" si="5"/>
        <v>91654019.77751519</v>
      </c>
      <c r="F58" s="2">
        <f t="shared" si="6"/>
        <v>8.707131878863944</v>
      </c>
    </row>
    <row r="59" spans="1:6" ht="12.75">
      <c r="A59" s="2">
        <v>44</v>
      </c>
      <c r="B59" s="2">
        <v>22.22222</v>
      </c>
      <c r="C59" s="2">
        <f t="shared" si="0"/>
        <v>977.77768</v>
      </c>
      <c r="D59">
        <f t="shared" si="4"/>
        <v>9.5E-08</v>
      </c>
      <c r="E59">
        <f t="shared" si="5"/>
        <v>45187124.4631477</v>
      </c>
      <c r="F59" s="2">
        <f t="shared" si="6"/>
        <v>4.292776823999032</v>
      </c>
    </row>
    <row r="60" spans="1:6" ht="12.75">
      <c r="A60" s="2">
        <v>58</v>
      </c>
      <c r="B60" s="2">
        <v>22.22222</v>
      </c>
      <c r="C60" s="2">
        <f t="shared" si="0"/>
        <v>1288.88876</v>
      </c>
      <c r="D60">
        <f t="shared" si="4"/>
        <v>9.5E-08</v>
      </c>
      <c r="E60">
        <f t="shared" si="5"/>
        <v>91654019.77751519</v>
      </c>
      <c r="F60" s="2">
        <f t="shared" si="6"/>
        <v>8.707131878863944</v>
      </c>
    </row>
    <row r="61" spans="1:6" ht="12.75">
      <c r="A61" s="2">
        <v>32</v>
      </c>
      <c r="B61" s="2">
        <v>22.22222</v>
      </c>
      <c r="C61" s="2">
        <f t="shared" si="0"/>
        <v>711.11104</v>
      </c>
      <c r="D61">
        <f t="shared" si="4"/>
        <v>9.5E-08</v>
      </c>
      <c r="E61">
        <f t="shared" si="5"/>
        <v>19996767.541873302</v>
      </c>
      <c r="F61" s="2">
        <f t="shared" si="6"/>
        <v>1.899692916477964</v>
      </c>
    </row>
    <row r="62" spans="1:6" ht="12.75">
      <c r="A62" s="2">
        <v>50</v>
      </c>
      <c r="B62" s="2">
        <v>22.22222</v>
      </c>
      <c r="C62" s="2">
        <f t="shared" si="0"/>
        <v>1111.111</v>
      </c>
      <c r="D62">
        <f t="shared" si="4"/>
        <v>9.5E-08</v>
      </c>
      <c r="E62">
        <f t="shared" si="5"/>
        <v>62681454.370018855</v>
      </c>
      <c r="F62" s="2">
        <f t="shared" si="6"/>
        <v>5.954738165151792</v>
      </c>
    </row>
    <row r="63" spans="1:6" ht="12.75">
      <c r="A63" s="2">
        <v>59</v>
      </c>
      <c r="B63" s="2">
        <v>22.22222</v>
      </c>
      <c r="C63" s="2">
        <f t="shared" si="0"/>
        <v>1311.11098</v>
      </c>
      <c r="D63">
        <f t="shared" si="4"/>
        <v>9.5E-08</v>
      </c>
      <c r="E63">
        <f t="shared" si="5"/>
        <v>95754017.2521437</v>
      </c>
      <c r="F63" s="2">
        <f t="shared" si="6"/>
        <v>9.096631638953651</v>
      </c>
    </row>
    <row r="64" spans="1:6" ht="12.75">
      <c r="A64" s="2">
        <v>38</v>
      </c>
      <c r="B64" s="2">
        <v>22.22222</v>
      </c>
      <c r="C64" s="2">
        <f t="shared" si="0"/>
        <v>844.44436</v>
      </c>
      <c r="D64">
        <f t="shared" si="4"/>
        <v>9.5E-08</v>
      </c>
      <c r="E64">
        <f t="shared" si="5"/>
        <v>31047158.649438024</v>
      </c>
      <c r="F64" s="2">
        <f t="shared" si="6"/>
        <v>2.9494800716966125</v>
      </c>
    </row>
    <row r="65" spans="1:6" ht="12.75">
      <c r="A65" s="2">
        <v>84</v>
      </c>
      <c r="B65" s="2">
        <v>22.22222</v>
      </c>
      <c r="C65" s="2">
        <f t="shared" si="0"/>
        <v>1866.66648</v>
      </c>
      <c r="D65">
        <f t="shared" si="4"/>
        <v>9.5E-08</v>
      </c>
      <c r="E65">
        <f t="shared" si="5"/>
        <v>236554288.5436402</v>
      </c>
      <c r="F65" s="2">
        <f t="shared" si="6"/>
        <v>22.47265741164582</v>
      </c>
    </row>
    <row r="66" spans="1:6" ht="12.75">
      <c r="A66" s="2">
        <v>51</v>
      </c>
      <c r="B66" s="2">
        <v>22.22222</v>
      </c>
      <c r="C66" s="2">
        <f t="shared" si="0"/>
        <v>1133.33322</v>
      </c>
      <c r="D66">
        <f t="shared" si="4"/>
        <v>9.5E-08</v>
      </c>
      <c r="E66">
        <f t="shared" si="5"/>
        <v>65940996.26522429</v>
      </c>
      <c r="F66" s="2">
        <f t="shared" si="6"/>
        <v>6.264394645196308</v>
      </c>
    </row>
    <row r="67" spans="1:6" ht="12.75">
      <c r="A67" s="2">
        <v>66</v>
      </c>
      <c r="B67" s="2">
        <v>22.22222</v>
      </c>
      <c r="C67" s="2">
        <f t="shared" si="0"/>
        <v>1466.66652</v>
      </c>
      <c r="D67">
        <f t="shared" si="4"/>
        <v>9.5E-08</v>
      </c>
      <c r="E67">
        <f t="shared" si="5"/>
        <v>127587558.9806527</v>
      </c>
      <c r="F67" s="2">
        <f t="shared" si="6"/>
        <v>12.120818103162007</v>
      </c>
    </row>
    <row r="68" spans="1:6" ht="12.75">
      <c r="A68" s="2">
        <v>42</v>
      </c>
      <c r="B68" s="2">
        <v>22.22222</v>
      </c>
      <c r="C68" s="2">
        <f t="shared" si="0"/>
        <v>933.33324</v>
      </c>
      <c r="D68">
        <f t="shared" si="4"/>
        <v>9.5E-08</v>
      </c>
      <c r="E68">
        <f t="shared" si="5"/>
        <v>40113821.43932591</v>
      </c>
      <c r="F68" s="2">
        <f t="shared" si="6"/>
        <v>3.8108130367359614</v>
      </c>
    </row>
    <row r="69" spans="1:6" ht="12.75">
      <c r="A69" s="2">
        <v>42</v>
      </c>
      <c r="B69" s="2">
        <v>22.22222</v>
      </c>
      <c r="C69" s="2">
        <f t="shared" si="0"/>
        <v>933.33324</v>
      </c>
      <c r="D69">
        <f t="shared" si="4"/>
        <v>9.5E-08</v>
      </c>
      <c r="E69">
        <f t="shared" si="5"/>
        <v>40113821.43932591</v>
      </c>
      <c r="F69" s="2">
        <f t="shared" si="6"/>
        <v>3.8108130367359614</v>
      </c>
    </row>
    <row r="70" spans="1:6" ht="12.75">
      <c r="A70" s="2">
        <v>35</v>
      </c>
      <c r="B70" s="2">
        <v>22.22222</v>
      </c>
      <c r="C70" s="2">
        <f t="shared" si="0"/>
        <v>777.7777</v>
      </c>
      <c r="D70">
        <f t="shared" si="4"/>
        <v>9.5E-08</v>
      </c>
      <c r="E70">
        <f t="shared" si="5"/>
        <v>25153014.842907567</v>
      </c>
      <c r="F70" s="2">
        <f t="shared" si="6"/>
        <v>2.389536410076219</v>
      </c>
    </row>
    <row r="71" spans="1:6" ht="12.75">
      <c r="A71" s="2">
        <v>66</v>
      </c>
      <c r="B71" s="2">
        <v>22.22222</v>
      </c>
      <c r="C71" s="2">
        <f t="shared" si="0"/>
        <v>1466.66652</v>
      </c>
      <c r="D71">
        <f t="shared" si="4"/>
        <v>9.5E-08</v>
      </c>
      <c r="E71">
        <f t="shared" si="5"/>
        <v>127587558.9806527</v>
      </c>
      <c r="F71" s="2">
        <f t="shared" si="6"/>
        <v>12.120818103162007</v>
      </c>
    </row>
    <row r="72" spans="1:6" ht="12.75">
      <c r="A72" s="2">
        <v>44</v>
      </c>
      <c r="B72" s="2">
        <v>22.22222</v>
      </c>
      <c r="C72" s="2">
        <f t="shared" si="0"/>
        <v>977.77768</v>
      </c>
      <c r="D72">
        <f t="shared" si="4"/>
        <v>9.5E-08</v>
      </c>
      <c r="E72">
        <f t="shared" si="5"/>
        <v>45187124.4631477</v>
      </c>
      <c r="F72" s="2">
        <f t="shared" si="6"/>
        <v>4.292776823999032</v>
      </c>
    </row>
    <row r="73" spans="1:6" ht="12.75">
      <c r="A73" s="2">
        <v>42</v>
      </c>
      <c r="B73" s="2">
        <v>22.22222</v>
      </c>
      <c r="C73" s="2">
        <f t="shared" si="0"/>
        <v>933.33324</v>
      </c>
      <c r="D73">
        <f t="shared" si="4"/>
        <v>9.5E-08</v>
      </c>
      <c r="E73">
        <f t="shared" si="5"/>
        <v>40113821.43932591</v>
      </c>
      <c r="F73" s="2">
        <f t="shared" si="6"/>
        <v>3.8108130367359614</v>
      </c>
    </row>
    <row r="74" spans="1:6" ht="12.75">
      <c r="A74" s="2">
        <v>48</v>
      </c>
      <c r="B74" s="2">
        <v>22.22222</v>
      </c>
      <c r="C74" s="2">
        <f t="shared" si="0"/>
        <v>1066.6665600000001</v>
      </c>
      <c r="D74">
        <f t="shared" si="4"/>
        <v>9.5E-08</v>
      </c>
      <c r="E74">
        <f t="shared" si="5"/>
        <v>56461631.23860411</v>
      </c>
      <c r="F74" s="2">
        <f t="shared" si="6"/>
        <v>5.363854967667391</v>
      </c>
    </row>
    <row r="75" spans="1:6" ht="12.75">
      <c r="A75" s="2">
        <v>73</v>
      </c>
      <c r="B75" s="2">
        <v>22.22222</v>
      </c>
      <c r="C75" s="2">
        <f t="shared" si="0"/>
        <v>1622.22206</v>
      </c>
      <c r="D75">
        <f t="shared" si="4"/>
        <v>9.5E-08</v>
      </c>
      <c r="E75">
        <f t="shared" si="5"/>
        <v>165151444.0648743</v>
      </c>
      <c r="F75" s="2">
        <f t="shared" si="6"/>
        <v>15.689387186163058</v>
      </c>
    </row>
    <row r="76" spans="1:6" ht="12.75">
      <c r="A76" s="2">
        <v>46</v>
      </c>
      <c r="B76" s="2">
        <v>22.22222</v>
      </c>
      <c r="C76" s="2">
        <f aca="true" t="shared" si="7" ref="C76:C86">A76*B76</f>
        <v>1022.22212</v>
      </c>
      <c r="D76">
        <f aca="true" t="shared" si="8" ref="D76:D86">9.5*POWER(10,-8)</f>
        <v>9.5E-08</v>
      </c>
      <c r="E76">
        <f aca="true" t="shared" si="9" ref="E76:E86">POWER(C76,2.56)</f>
        <v>50633261.459186986</v>
      </c>
      <c r="F76" s="2">
        <f>D76*E76</f>
        <v>4.810159838622764</v>
      </c>
    </row>
    <row r="77" spans="1:6" ht="12.75">
      <c r="A77" s="2">
        <v>54</v>
      </c>
      <c r="B77" s="2">
        <v>22.22222</v>
      </c>
      <c r="C77" s="2">
        <f t="shared" si="7"/>
        <v>1199.99988</v>
      </c>
      <c r="D77">
        <f t="shared" si="8"/>
        <v>9.5E-08</v>
      </c>
      <c r="E77">
        <f t="shared" si="9"/>
        <v>76331514.3878823</v>
      </c>
      <c r="F77" s="2">
        <f>D77*E77</f>
        <v>7.251493866848819</v>
      </c>
    </row>
    <row r="78" spans="1:6" ht="12.75">
      <c r="A78" s="2">
        <v>63</v>
      </c>
      <c r="B78" s="2">
        <v>22.22222</v>
      </c>
      <c r="C78" s="2">
        <f t="shared" si="7"/>
        <v>1399.99986</v>
      </c>
      <c r="D78">
        <f t="shared" si="8"/>
        <v>9.5E-08</v>
      </c>
      <c r="E78">
        <f t="shared" si="9"/>
        <v>113262895.56228264</v>
      </c>
      <c r="F78" s="2">
        <f>D78*E78</f>
        <v>10.75997507841685</v>
      </c>
    </row>
    <row r="79" spans="1:6" ht="12.75">
      <c r="A79" s="2">
        <v>41</v>
      </c>
      <c r="B79" s="2">
        <v>22.22222</v>
      </c>
      <c r="C79" s="2">
        <f t="shared" si="7"/>
        <v>911.11102</v>
      </c>
      <c r="D79">
        <f t="shared" si="8"/>
        <v>9.5E-08</v>
      </c>
      <c r="E79">
        <f t="shared" si="9"/>
        <v>37713993.92337992</v>
      </c>
      <c r="F79" s="2">
        <f>D79*E79</f>
        <v>3.5828294227210926</v>
      </c>
    </row>
    <row r="80" spans="1:6" ht="12.75">
      <c r="A80" s="2">
        <v>68</v>
      </c>
      <c r="B80" s="2">
        <v>22.22222</v>
      </c>
      <c r="C80" s="2">
        <f t="shared" si="7"/>
        <v>1511.11096</v>
      </c>
      <c r="D80">
        <f t="shared" si="8"/>
        <v>9.5E-08</v>
      </c>
      <c r="E80">
        <f t="shared" si="9"/>
        <v>137720525.15469527</v>
      </c>
      <c r="F80" s="2">
        <f>D80*E80</f>
        <v>13.083449889696052</v>
      </c>
    </row>
    <row r="81" spans="1:6" ht="12.75">
      <c r="A81" s="2">
        <v>66</v>
      </c>
      <c r="B81" s="2">
        <v>22.22222</v>
      </c>
      <c r="C81" s="2">
        <f t="shared" si="7"/>
        <v>1466.66652</v>
      </c>
      <c r="D81">
        <f t="shared" si="8"/>
        <v>9.5E-08</v>
      </c>
      <c r="E81">
        <f t="shared" si="9"/>
        <v>127587558.9806527</v>
      </c>
      <c r="F81" s="2">
        <f>D81*E81</f>
        <v>12.120818103162007</v>
      </c>
    </row>
    <row r="82" spans="1:6" ht="12.75">
      <c r="A82" s="2">
        <v>37</v>
      </c>
      <c r="B82" s="2">
        <v>22.22222</v>
      </c>
      <c r="C82" s="2">
        <f t="shared" si="7"/>
        <v>822.22214</v>
      </c>
      <c r="D82">
        <f t="shared" si="8"/>
        <v>9.5E-08</v>
      </c>
      <c r="E82">
        <f t="shared" si="9"/>
        <v>28998281.88211776</v>
      </c>
      <c r="F82" s="2">
        <f>D82*E82</f>
        <v>2.754836778801187</v>
      </c>
    </row>
    <row r="83" spans="1:6" ht="12.75">
      <c r="A83" s="2">
        <v>60</v>
      </c>
      <c r="B83" s="2">
        <v>22.22222</v>
      </c>
      <c r="C83" s="2">
        <f t="shared" si="7"/>
        <v>1333.3332</v>
      </c>
      <c r="D83">
        <f t="shared" si="8"/>
        <v>9.5E-08</v>
      </c>
      <c r="E83">
        <f t="shared" si="9"/>
        <v>99963868.50084405</v>
      </c>
      <c r="F83" s="2">
        <f>D83*E83</f>
        <v>9.496567507580185</v>
      </c>
    </row>
    <row r="84" spans="1:6" ht="12.75">
      <c r="A84" s="2">
        <v>58</v>
      </c>
      <c r="B84" s="2">
        <v>22.22222</v>
      </c>
      <c r="C84" s="2">
        <f t="shared" si="7"/>
        <v>1288.88876</v>
      </c>
      <c r="D84">
        <f t="shared" si="8"/>
        <v>9.5E-08</v>
      </c>
      <c r="E84">
        <f t="shared" si="9"/>
        <v>91654019.77751519</v>
      </c>
      <c r="F84" s="2">
        <f>D84*E84</f>
        <v>8.707131878863944</v>
      </c>
    </row>
    <row r="85" spans="1:6" ht="12.75">
      <c r="A85" s="2">
        <v>65</v>
      </c>
      <c r="B85" s="2">
        <v>22.22222</v>
      </c>
      <c r="C85" s="2">
        <f t="shared" si="7"/>
        <v>1444.4443</v>
      </c>
      <c r="D85">
        <f t="shared" si="8"/>
        <v>9.5E-08</v>
      </c>
      <c r="E85">
        <f t="shared" si="9"/>
        <v>122697028.93325455</v>
      </c>
      <c r="F85" s="2">
        <f>D85*E85</f>
        <v>11.656217748659182</v>
      </c>
    </row>
    <row r="86" spans="1:6" ht="12.75">
      <c r="A86" s="2">
        <v>39</v>
      </c>
      <c r="B86" s="2">
        <v>22.22222</v>
      </c>
      <c r="C86" s="2">
        <f t="shared" si="7"/>
        <v>866.66658</v>
      </c>
      <c r="D86">
        <f t="shared" si="8"/>
        <v>9.5E-08</v>
      </c>
      <c r="E86">
        <f t="shared" si="9"/>
        <v>33181899.800090864</v>
      </c>
      <c r="F86" s="2">
        <f>D86*E86</f>
        <v>3.1522804810086322</v>
      </c>
    </row>
    <row r="87" spans="1:6" ht="12.75">
      <c r="A87" s="3" t="s">
        <v>9</v>
      </c>
      <c r="B87" s="2">
        <f>MIN(C12:C86)</f>
        <v>599.99994</v>
      </c>
      <c r="C87" t="s">
        <v>8</v>
      </c>
      <c r="D87">
        <f>COUNT(C12:C86)</f>
        <v>75</v>
      </c>
      <c r="E87" t="s">
        <v>77</v>
      </c>
      <c r="F87" s="2">
        <f>AVERAGE(F12:F86)</f>
        <v>6.186370603449235</v>
      </c>
    </row>
    <row r="88" spans="1:4" ht="12.75">
      <c r="A88" s="3" t="s">
        <v>11</v>
      </c>
      <c r="B88" s="2">
        <f>MAX(C12:C86)</f>
        <v>1866.66648</v>
      </c>
      <c r="C88" t="s">
        <v>10</v>
      </c>
      <c r="D88">
        <f>AVERAGE(C12:C86)</f>
        <v>1075.8517442666669</v>
      </c>
    </row>
    <row r="89" spans="2:6" ht="12.75">
      <c r="B89" s="2"/>
      <c r="C89" t="s">
        <v>12</v>
      </c>
      <c r="D89">
        <f>MEDIAN(C12:C86)</f>
        <v>1022.22212</v>
      </c>
      <c r="E89" t="s">
        <v>78</v>
      </c>
      <c r="F89">
        <f>SUM(F12:F86)</f>
        <v>463.9777952586926</v>
      </c>
    </row>
    <row r="90" spans="1:4" ht="12.75">
      <c r="A90" s="2"/>
      <c r="B90" s="2"/>
      <c r="C90" t="s">
        <v>13</v>
      </c>
      <c r="D90">
        <f>STDEV(C12:C86)</f>
        <v>272.04516456358033</v>
      </c>
    </row>
    <row r="91" spans="1:6" ht="12.75">
      <c r="A91" s="2"/>
      <c r="B91" s="2"/>
      <c r="C91" s="2"/>
      <c r="D91" s="2"/>
      <c r="E91" t="s">
        <v>79</v>
      </c>
      <c r="F91">
        <f>F89/D87</f>
        <v>6.186370603449235</v>
      </c>
    </row>
    <row r="92" spans="1:6" ht="12.75">
      <c r="A92" s="9">
        <v>38534</v>
      </c>
      <c r="B92" s="4" t="s">
        <v>2</v>
      </c>
      <c r="C92" s="2"/>
      <c r="D92" s="2"/>
      <c r="F92" t="s">
        <v>77</v>
      </c>
    </row>
    <row r="94" spans="1:4" ht="12.75">
      <c r="A94" t="s">
        <v>80</v>
      </c>
      <c r="D94" t="s">
        <v>81</v>
      </c>
    </row>
    <row r="95" spans="1:5" ht="12.75">
      <c r="A95" t="s">
        <v>82</v>
      </c>
      <c r="B95" t="s">
        <v>16</v>
      </c>
      <c r="D95">
        <v>84</v>
      </c>
      <c r="E95" t="s">
        <v>83</v>
      </c>
    </row>
    <row r="96" spans="2:5" ht="12.75">
      <c r="B96" t="s">
        <v>40</v>
      </c>
      <c r="D96">
        <v>37</v>
      </c>
      <c r="E96" t="s">
        <v>83</v>
      </c>
    </row>
    <row r="98" spans="1:3" ht="12.75">
      <c r="A98" t="s">
        <v>84</v>
      </c>
      <c r="C98" t="s">
        <v>85</v>
      </c>
    </row>
    <row r="99" spans="1:3" ht="12.75">
      <c r="A99" t="s">
        <v>86</v>
      </c>
      <c r="C99" t="s">
        <v>87</v>
      </c>
    </row>
    <row r="101" spans="1:4" ht="12.75">
      <c r="A101" t="s">
        <v>88</v>
      </c>
      <c r="C101">
        <f>18350*29.47/100</f>
        <v>5407.745</v>
      </c>
      <c r="D101" t="s">
        <v>90</v>
      </c>
    </row>
    <row r="103" ht="12.75">
      <c r="A103" t="s">
        <v>91</v>
      </c>
    </row>
    <row r="104" ht="12.75">
      <c r="A104" t="s">
        <v>92</v>
      </c>
    </row>
    <row r="105" spans="3:4" ht="12.75">
      <c r="C105">
        <f>6.1864*5407.745</f>
        <v>33454.473668</v>
      </c>
      <c r="D105" t="s">
        <v>93</v>
      </c>
    </row>
    <row r="106" ht="12.75">
      <c r="A106" t="s">
        <v>94</v>
      </c>
    </row>
    <row r="107" spans="1:4" ht="15">
      <c r="A107" t="s">
        <v>95</v>
      </c>
      <c r="C107" s="11" t="s">
        <v>96</v>
      </c>
      <c r="D107" s="11"/>
    </row>
    <row r="108" spans="1:4" ht="18">
      <c r="A108">
        <f>33454.4737/1037.3</f>
        <v>32.25149301070086</v>
      </c>
      <c r="C108" s="11" t="s">
        <v>97</v>
      </c>
      <c r="D108" s="11"/>
    </row>
    <row r="114" spans="1:4" ht="12.75">
      <c r="A114" s="6" t="s">
        <v>0</v>
      </c>
      <c r="B114" s="7">
        <v>38534</v>
      </c>
      <c r="C114" s="6" t="s">
        <v>2</v>
      </c>
      <c r="D114" s="6"/>
    </row>
    <row r="115" spans="1:4" ht="12.75">
      <c r="A115" s="3"/>
      <c r="B115" s="4"/>
      <c r="C115" s="2"/>
      <c r="D115" s="2"/>
    </row>
    <row r="116" spans="1:6" ht="12.75">
      <c r="A116" s="3" t="s">
        <v>27</v>
      </c>
      <c r="B116" s="4">
        <v>133</v>
      </c>
      <c r="C116" s="2">
        <v>100</v>
      </c>
      <c r="D116" s="3">
        <v>285</v>
      </c>
      <c r="E116">
        <f aca="true" t="shared" si="10" ref="E116:E123">B116*C116/D116</f>
        <v>46.666666666666664</v>
      </c>
      <c r="F116">
        <v>46.7</v>
      </c>
    </row>
    <row r="117" spans="1:6" ht="12.75">
      <c r="A117" s="3" t="s">
        <v>26</v>
      </c>
      <c r="B117" s="4">
        <v>4</v>
      </c>
      <c r="C117" s="2">
        <v>100</v>
      </c>
      <c r="D117" s="3">
        <v>285</v>
      </c>
      <c r="E117">
        <f t="shared" si="10"/>
        <v>1.4035087719298245</v>
      </c>
      <c r="F117">
        <v>1.4</v>
      </c>
    </row>
    <row r="118" spans="1:6" ht="12.75">
      <c r="A118" s="3" t="s">
        <v>28</v>
      </c>
      <c r="B118" s="4">
        <v>6</v>
      </c>
      <c r="C118" s="2">
        <v>100</v>
      </c>
      <c r="D118" s="3">
        <v>285</v>
      </c>
      <c r="E118">
        <f t="shared" si="10"/>
        <v>2.1052631578947367</v>
      </c>
      <c r="F118">
        <v>2.1</v>
      </c>
    </row>
    <row r="119" spans="1:6" ht="12.75">
      <c r="A119" s="3" t="s">
        <v>16</v>
      </c>
      <c r="B119" s="4">
        <v>84</v>
      </c>
      <c r="C119" s="2">
        <v>100</v>
      </c>
      <c r="D119" s="3">
        <v>285</v>
      </c>
      <c r="E119">
        <f t="shared" si="10"/>
        <v>29.473684210526315</v>
      </c>
      <c r="F119">
        <v>29.5</v>
      </c>
    </row>
    <row r="120" spans="1:6" ht="12.75">
      <c r="A120" s="3" t="s">
        <v>40</v>
      </c>
      <c r="B120" s="4">
        <v>37</v>
      </c>
      <c r="C120" s="2">
        <v>100</v>
      </c>
      <c r="D120" s="3">
        <v>285</v>
      </c>
      <c r="E120">
        <f t="shared" si="10"/>
        <v>12.982456140350877</v>
      </c>
      <c r="F120">
        <v>13</v>
      </c>
    </row>
    <row r="121" spans="1:6" ht="12.75">
      <c r="A121" s="3" t="s">
        <v>41</v>
      </c>
      <c r="B121" s="4">
        <v>3</v>
      </c>
      <c r="C121" s="2">
        <v>100</v>
      </c>
      <c r="D121" s="3">
        <v>285</v>
      </c>
      <c r="E121">
        <f t="shared" si="10"/>
        <v>1.0526315789473684</v>
      </c>
      <c r="F121">
        <v>1</v>
      </c>
    </row>
    <row r="122" spans="1:6" ht="12.75">
      <c r="A122" s="3" t="s">
        <v>22</v>
      </c>
      <c r="B122" s="4">
        <v>13</v>
      </c>
      <c r="C122" s="2">
        <v>100</v>
      </c>
      <c r="D122" s="3">
        <v>285</v>
      </c>
      <c r="E122">
        <f t="shared" si="10"/>
        <v>4.56140350877193</v>
      </c>
      <c r="F122">
        <v>4.6</v>
      </c>
    </row>
    <row r="123" spans="1:6" ht="12.75">
      <c r="A123" s="3" t="s">
        <v>42</v>
      </c>
      <c r="B123" s="4">
        <v>5</v>
      </c>
      <c r="C123" s="2">
        <v>100</v>
      </c>
      <c r="D123" s="3">
        <v>285</v>
      </c>
      <c r="E123">
        <f t="shared" si="10"/>
        <v>1.7543859649122806</v>
      </c>
      <c r="F123">
        <v>1.7</v>
      </c>
    </row>
    <row r="124" spans="1:6" ht="12.75">
      <c r="A124" s="3"/>
      <c r="B124" s="2">
        <f>SUM(B116:B123)</f>
        <v>285</v>
      </c>
      <c r="C124" s="4"/>
      <c r="D124" s="2"/>
      <c r="E124" s="2">
        <f>SUM(E116:E123)</f>
        <v>99.99999999999999</v>
      </c>
      <c r="F124">
        <f>SUM(F116:F123)</f>
        <v>100</v>
      </c>
    </row>
    <row r="125" spans="1:4" ht="12.75">
      <c r="A125" s="3"/>
      <c r="C125" s="2"/>
      <c r="D125" s="2"/>
    </row>
    <row r="126" spans="1:5" ht="12.75">
      <c r="A126" s="3" t="s">
        <v>27</v>
      </c>
      <c r="B126" t="s">
        <v>16</v>
      </c>
      <c r="C126" s="2" t="s">
        <v>30</v>
      </c>
      <c r="D126" s="2" t="s">
        <v>39</v>
      </c>
      <c r="E126" s="2" t="s">
        <v>29</v>
      </c>
    </row>
    <row r="127" spans="1:7" ht="12.75">
      <c r="A127">
        <v>39</v>
      </c>
      <c r="B127">
        <v>9</v>
      </c>
      <c r="C127">
        <v>6</v>
      </c>
      <c r="D127">
        <v>3</v>
      </c>
      <c r="F127" s="2"/>
      <c r="G127" s="2"/>
    </row>
    <row r="128" spans="1:7" ht="12.75">
      <c r="A128">
        <v>14</v>
      </c>
      <c r="B128">
        <v>75</v>
      </c>
      <c r="D128">
        <v>34</v>
      </c>
      <c r="E128">
        <v>8</v>
      </c>
      <c r="F128" s="2"/>
      <c r="G128" s="2"/>
    </row>
    <row r="129" spans="1:7" ht="12.75">
      <c r="A129">
        <v>7</v>
      </c>
      <c r="B129" s="5">
        <f>SUM(B127:B128)</f>
        <v>84</v>
      </c>
      <c r="D129" s="5">
        <f>SUM(D127:D128)</f>
        <v>37</v>
      </c>
      <c r="E129">
        <v>37</v>
      </c>
      <c r="F129" s="2"/>
      <c r="G129" s="2"/>
    </row>
    <row r="130" spans="1:7" ht="12.75">
      <c r="A130">
        <v>15</v>
      </c>
      <c r="E130">
        <v>14</v>
      </c>
      <c r="F130" s="2"/>
      <c r="G130" s="2"/>
    </row>
    <row r="131" spans="1:7" ht="12.75">
      <c r="A131">
        <v>10</v>
      </c>
      <c r="E131">
        <v>48</v>
      </c>
      <c r="F131" s="2"/>
      <c r="G131" s="2"/>
    </row>
    <row r="132" spans="1:7" ht="12.75">
      <c r="A132">
        <v>4</v>
      </c>
      <c r="C132" s="5"/>
      <c r="D132" s="5"/>
      <c r="E132">
        <v>169</v>
      </c>
      <c r="F132" s="2"/>
      <c r="G132" s="2"/>
    </row>
    <row r="133" spans="1:7" ht="12.75">
      <c r="A133">
        <v>44</v>
      </c>
      <c r="B133" s="5"/>
      <c r="E133" s="5">
        <f>SUM(E128:E132)</f>
        <v>276</v>
      </c>
      <c r="F133" s="2"/>
      <c r="G133" s="2"/>
    </row>
    <row r="134" spans="1:6" ht="12.75">
      <c r="A134" s="5">
        <f>SUM(A127:A133)</f>
        <v>133</v>
      </c>
      <c r="E134" s="2"/>
      <c r="F134" s="2"/>
    </row>
    <row r="135" spans="1:6" ht="12.75">
      <c r="A135" s="5"/>
      <c r="E135" s="2"/>
      <c r="F135" s="2"/>
    </row>
    <row r="136" spans="1:6" ht="12.75">
      <c r="A136" s="5"/>
      <c r="E136" s="2"/>
      <c r="F136" s="2"/>
    </row>
    <row r="137" spans="1:6" ht="12.75">
      <c r="A137" s="5" t="s">
        <v>47</v>
      </c>
      <c r="E137" s="2"/>
      <c r="F137" s="2"/>
    </row>
    <row r="138" spans="5:6" ht="12.75">
      <c r="E138" s="2"/>
      <c r="F138" s="2"/>
    </row>
    <row r="139" spans="1:6" ht="12.75">
      <c r="A139">
        <v>180</v>
      </c>
      <c r="E139" s="2"/>
      <c r="F139" s="2"/>
    </row>
    <row r="140" spans="1:6" ht="12.75">
      <c r="A140">
        <v>187</v>
      </c>
      <c r="E140" s="2"/>
      <c r="F140" s="2"/>
    </row>
    <row r="141" spans="1:6" ht="12.75">
      <c r="A141">
        <f>SUM(A139:A140)</f>
        <v>367</v>
      </c>
      <c r="B141" s="2">
        <v>2</v>
      </c>
      <c r="C141" s="2">
        <f>A141/B141</f>
        <v>183.5</v>
      </c>
      <c r="D141" t="s">
        <v>43</v>
      </c>
      <c r="E141" s="2" t="s">
        <v>44</v>
      </c>
      <c r="F141" s="3" t="s">
        <v>45</v>
      </c>
    </row>
    <row r="142" spans="5:6" ht="12.75">
      <c r="E142" s="2"/>
      <c r="F142" s="2" t="s">
        <v>46</v>
      </c>
    </row>
    <row r="143" spans="3:6" ht="12.75">
      <c r="C143">
        <f>C141*100</f>
        <v>18350</v>
      </c>
      <c r="E143" s="2"/>
      <c r="F143" s="2"/>
    </row>
    <row r="144" spans="5:6" ht="12.75">
      <c r="E144" s="2"/>
      <c r="F144" s="2"/>
    </row>
    <row r="145" spans="1:6" ht="12.75">
      <c r="A145">
        <v>11.66</v>
      </c>
      <c r="C145">
        <v>11.1</v>
      </c>
      <c r="E145" s="2"/>
      <c r="F145" s="2"/>
    </row>
    <row r="146" spans="1:6" ht="12.75">
      <c r="A146">
        <v>12.08</v>
      </c>
      <c r="C146">
        <v>11.32</v>
      </c>
      <c r="E146" s="2"/>
      <c r="F146" s="2"/>
    </row>
    <row r="147" spans="1:6" ht="12.75">
      <c r="A147">
        <v>11.44</v>
      </c>
      <c r="C147">
        <v>11.82</v>
      </c>
      <c r="E147" s="2"/>
      <c r="F147" s="2"/>
    </row>
    <row r="148" spans="1:6" ht="12.75">
      <c r="A148">
        <f>SUM(A145:A147)</f>
        <v>35.18</v>
      </c>
      <c r="B148">
        <f>A148/3</f>
        <v>11.726666666666667</v>
      </c>
      <c r="C148">
        <f>SUM(C145:C147)</f>
        <v>34.24</v>
      </c>
      <c r="D148">
        <f>C148/3</f>
        <v>11.413333333333334</v>
      </c>
      <c r="E148" s="2"/>
      <c r="F148" s="2"/>
    </row>
    <row r="149" spans="5:6" ht="12.75">
      <c r="E149" s="2"/>
      <c r="F149" s="2"/>
    </row>
    <row r="150" spans="1:4" ht="12.75">
      <c r="A150" t="s">
        <v>49</v>
      </c>
      <c r="D150" t="s">
        <v>51</v>
      </c>
    </row>
    <row r="151" spans="2:7" ht="12.75">
      <c r="B151">
        <f>10*300/11.727</f>
        <v>255.81990278843693</v>
      </c>
      <c r="E151">
        <f>10*300/11.413</f>
        <v>262.8581442215018</v>
      </c>
      <c r="G151">
        <v>511.6</v>
      </c>
    </row>
    <row r="152" spans="1:7" ht="12.75">
      <c r="A152" t="s">
        <v>50</v>
      </c>
      <c r="B152">
        <f>B151*2</f>
        <v>511.63980557687387</v>
      </c>
      <c r="C152" t="s">
        <v>52</v>
      </c>
      <c r="D152" t="s">
        <v>50</v>
      </c>
      <c r="E152">
        <f>E151*2</f>
        <v>525.7162884430036</v>
      </c>
      <c r="F152" t="s">
        <v>53</v>
      </c>
      <c r="G152">
        <v>525.7</v>
      </c>
    </row>
    <row r="153" spans="5:7" ht="12.75">
      <c r="E153" s="2"/>
      <c r="F153" s="2"/>
      <c r="G153">
        <f>SUM(G151:G152)</f>
        <v>1037.3000000000002</v>
      </c>
    </row>
    <row r="154" spans="1:6" ht="12.75">
      <c r="A154" t="s">
        <v>57</v>
      </c>
      <c r="C154">
        <v>1037.3</v>
      </c>
      <c r="D154" t="s">
        <v>58</v>
      </c>
      <c r="E154" s="2"/>
      <c r="F154" s="2"/>
    </row>
    <row r="155" spans="5:6" ht="12.75">
      <c r="E155" s="2"/>
      <c r="F155" s="2"/>
    </row>
    <row r="156" spans="1:6" ht="12.75">
      <c r="A156" t="s">
        <v>60</v>
      </c>
      <c r="B156" t="s">
        <v>59</v>
      </c>
      <c r="C156" t="s">
        <v>61</v>
      </c>
      <c r="E156" s="2"/>
      <c r="F156" s="2"/>
    </row>
    <row r="157" spans="1:6" ht="12.75">
      <c r="A157">
        <v>18350</v>
      </c>
      <c r="B157">
        <v>1037</v>
      </c>
      <c r="C157">
        <f>A157/B157</f>
        <v>17.695274831243974</v>
      </c>
      <c r="E157" s="2"/>
      <c r="F157" s="2"/>
    </row>
    <row r="158" spans="3:6" ht="12.75">
      <c r="C158">
        <v>17.7</v>
      </c>
      <c r="E158" s="2"/>
      <c r="F158" s="2"/>
    </row>
    <row r="159" spans="5:6" ht="12.75">
      <c r="E159" s="2"/>
      <c r="F159" s="2"/>
    </row>
    <row r="160" spans="5:6" ht="12.75">
      <c r="E160" s="2"/>
      <c r="F16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40">
      <selection activeCell="G59" sqref="G59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s="1">
        <v>38545</v>
      </c>
      <c r="E1" t="s">
        <v>2</v>
      </c>
    </row>
    <row r="2" spans="1:5" ht="12.75">
      <c r="A2" t="s">
        <v>34</v>
      </c>
      <c r="C2" t="s">
        <v>4</v>
      </c>
      <c r="D2" t="s">
        <v>5</v>
      </c>
      <c r="E2" t="s">
        <v>6</v>
      </c>
    </row>
    <row r="4" spans="1:7" ht="12.75">
      <c r="A4" s="2">
        <v>42</v>
      </c>
      <c r="B4" s="2">
        <v>22.22222</v>
      </c>
      <c r="C4" s="2">
        <f aca="true" t="shared" si="0" ref="C4:C37">A4*B4</f>
        <v>933.33324</v>
      </c>
      <c r="D4">
        <f aca="true" t="shared" si="1" ref="D4:D37">9.5*POWER(10,-8)</f>
        <v>9.5E-08</v>
      </c>
      <c r="E4">
        <f aca="true" t="shared" si="2" ref="E4:E19">POWER(C4,2.56)</f>
        <v>40113821.43932591</v>
      </c>
      <c r="F4" s="2">
        <f aca="true" t="shared" si="3" ref="F4:F19">D4*E4</f>
        <v>3.8108130367359614</v>
      </c>
      <c r="G4" s="2"/>
    </row>
    <row r="5" spans="1:7" ht="12.75">
      <c r="A5" s="2">
        <v>51</v>
      </c>
      <c r="B5" s="2">
        <v>22.22222</v>
      </c>
      <c r="C5" s="2">
        <f t="shared" si="0"/>
        <v>1133.33322</v>
      </c>
      <c r="D5">
        <f t="shared" si="1"/>
        <v>9.5E-08</v>
      </c>
      <c r="E5">
        <f t="shared" si="2"/>
        <v>65940996.26522429</v>
      </c>
      <c r="F5" s="2">
        <f t="shared" si="3"/>
        <v>6.264394645196308</v>
      </c>
      <c r="G5" s="2"/>
    </row>
    <row r="6" spans="1:7" ht="12.75">
      <c r="A6" s="2">
        <v>42</v>
      </c>
      <c r="B6" s="2">
        <v>22.22222</v>
      </c>
      <c r="C6" s="2">
        <f t="shared" si="0"/>
        <v>933.33324</v>
      </c>
      <c r="D6">
        <f t="shared" si="1"/>
        <v>9.5E-08</v>
      </c>
      <c r="E6">
        <f t="shared" si="2"/>
        <v>40113821.43932591</v>
      </c>
      <c r="F6" s="2">
        <f t="shared" si="3"/>
        <v>3.8108130367359614</v>
      </c>
      <c r="G6" s="2"/>
    </row>
    <row r="7" spans="1:7" ht="12.75">
      <c r="A7" s="2">
        <v>45</v>
      </c>
      <c r="B7" s="2">
        <v>22.22222</v>
      </c>
      <c r="C7" s="2">
        <f t="shared" si="0"/>
        <v>999.9999</v>
      </c>
      <c r="D7">
        <f t="shared" si="1"/>
        <v>9.5E-08</v>
      </c>
      <c r="E7">
        <f t="shared" si="2"/>
        <v>47862996.97933442</v>
      </c>
      <c r="F7" s="2">
        <f t="shared" si="3"/>
        <v>4.54698471303677</v>
      </c>
      <c r="G7" s="2"/>
    </row>
    <row r="8" spans="1:7" ht="12.75">
      <c r="A8" s="2">
        <v>49</v>
      </c>
      <c r="B8" s="2">
        <v>22.22222</v>
      </c>
      <c r="C8" s="2">
        <f t="shared" si="0"/>
        <v>1088.88878</v>
      </c>
      <c r="D8">
        <f t="shared" si="1"/>
        <v>9.5E-08</v>
      </c>
      <c r="E8">
        <f t="shared" si="2"/>
        <v>59522041.51484375</v>
      </c>
      <c r="F8" s="2">
        <f t="shared" si="3"/>
        <v>5.6545939439101565</v>
      </c>
      <c r="G8" s="2"/>
    </row>
    <row r="9" spans="1:7" ht="12.75">
      <c r="A9" s="2">
        <v>23</v>
      </c>
      <c r="B9" s="2">
        <v>22.22222</v>
      </c>
      <c r="C9" s="2">
        <f t="shared" si="0"/>
        <v>511.11106</v>
      </c>
      <c r="D9">
        <f t="shared" si="1"/>
        <v>9.5E-08</v>
      </c>
      <c r="E9">
        <f t="shared" si="2"/>
        <v>8586162.701040318</v>
      </c>
      <c r="F9" s="2">
        <f t="shared" si="3"/>
        <v>0.8156854565988303</v>
      </c>
      <c r="G9" s="2"/>
    </row>
    <row r="10" spans="1:7" ht="12.75">
      <c r="A10" s="2">
        <v>55</v>
      </c>
      <c r="B10" s="2">
        <v>22.22222</v>
      </c>
      <c r="C10" s="2">
        <f t="shared" si="0"/>
        <v>1222.2221</v>
      </c>
      <c r="D10">
        <f t="shared" si="1"/>
        <v>9.5E-08</v>
      </c>
      <c r="E10">
        <f t="shared" si="2"/>
        <v>80002643.71881843</v>
      </c>
      <c r="F10" s="2">
        <f t="shared" si="3"/>
        <v>7.600251153287751</v>
      </c>
      <c r="G10" s="2"/>
    </row>
    <row r="11" spans="1:7" ht="12.75">
      <c r="A11" s="2">
        <v>38</v>
      </c>
      <c r="B11" s="2">
        <v>22.22222</v>
      </c>
      <c r="C11" s="2">
        <f t="shared" si="0"/>
        <v>844.44436</v>
      </c>
      <c r="D11">
        <f t="shared" si="1"/>
        <v>9.5E-08</v>
      </c>
      <c r="E11">
        <f t="shared" si="2"/>
        <v>31047158.649438024</v>
      </c>
      <c r="F11" s="2">
        <f t="shared" si="3"/>
        <v>2.9494800716966125</v>
      </c>
      <c r="G11" s="2"/>
    </row>
    <row r="12" spans="1:7" ht="12.75">
      <c r="A12" s="2">
        <v>25</v>
      </c>
      <c r="B12" s="2">
        <v>22.22222</v>
      </c>
      <c r="C12" s="2">
        <f t="shared" si="0"/>
        <v>555.5555</v>
      </c>
      <c r="D12">
        <f t="shared" si="1"/>
        <v>9.5E-08</v>
      </c>
      <c r="E12">
        <f t="shared" si="2"/>
        <v>10629241.531135198</v>
      </c>
      <c r="F12" s="2">
        <f t="shared" si="3"/>
        <v>1.0097779454578437</v>
      </c>
      <c r="G12" s="2"/>
    </row>
    <row r="13" spans="1:7" ht="12.75">
      <c r="A13" s="2">
        <v>56</v>
      </c>
      <c r="B13" s="2">
        <v>22.22222</v>
      </c>
      <c r="C13" s="2">
        <f t="shared" si="0"/>
        <v>1244.44432</v>
      </c>
      <c r="D13">
        <f t="shared" si="1"/>
        <v>9.5E-08</v>
      </c>
      <c r="E13">
        <f t="shared" si="2"/>
        <v>83779391.69079743</v>
      </c>
      <c r="F13" s="2">
        <f t="shared" si="3"/>
        <v>7.959042210625756</v>
      </c>
      <c r="G13" s="2"/>
    </row>
    <row r="14" spans="1:7" ht="12.75">
      <c r="A14" s="2">
        <v>34</v>
      </c>
      <c r="B14" s="2">
        <v>22.22222</v>
      </c>
      <c r="C14" s="2">
        <f t="shared" si="0"/>
        <v>755.55548</v>
      </c>
      <c r="D14">
        <f t="shared" si="1"/>
        <v>9.5E-08</v>
      </c>
      <c r="E14">
        <f t="shared" si="2"/>
        <v>23354032.550403256</v>
      </c>
      <c r="F14" s="2">
        <f t="shared" si="3"/>
        <v>2.2186330922883095</v>
      </c>
      <c r="G14" s="2"/>
    </row>
    <row r="15" spans="1:7" ht="12.75">
      <c r="A15" s="2">
        <v>47</v>
      </c>
      <c r="B15" s="2">
        <v>22.22222</v>
      </c>
      <c r="C15" s="2">
        <f t="shared" si="0"/>
        <v>1044.44434</v>
      </c>
      <c r="D15">
        <f t="shared" si="1"/>
        <v>9.5E-08</v>
      </c>
      <c r="E15">
        <f t="shared" si="2"/>
        <v>53499086.917607814</v>
      </c>
      <c r="F15" s="2">
        <f t="shared" si="3"/>
        <v>5.0824132571727425</v>
      </c>
      <c r="G15" s="2"/>
    </row>
    <row r="16" spans="1:7" ht="12.75">
      <c r="A16" s="2">
        <v>53</v>
      </c>
      <c r="B16" s="2">
        <v>22.22222</v>
      </c>
      <c r="C16" s="2">
        <f t="shared" si="0"/>
        <v>1177.77766</v>
      </c>
      <c r="D16">
        <f t="shared" si="1"/>
        <v>9.5E-08</v>
      </c>
      <c r="E16">
        <f t="shared" si="2"/>
        <v>72764923.94214037</v>
      </c>
      <c r="F16" s="2">
        <f t="shared" si="3"/>
        <v>6.912667774503335</v>
      </c>
      <c r="G16" s="2"/>
    </row>
    <row r="17" spans="1:7" ht="12.75">
      <c r="A17" s="2">
        <v>39</v>
      </c>
      <c r="B17" s="2">
        <v>22.22222</v>
      </c>
      <c r="C17" s="2">
        <f t="shared" si="0"/>
        <v>866.66658</v>
      </c>
      <c r="D17">
        <f t="shared" si="1"/>
        <v>9.5E-08</v>
      </c>
      <c r="E17">
        <f t="shared" si="2"/>
        <v>33181899.800090864</v>
      </c>
      <c r="F17" s="2">
        <f t="shared" si="3"/>
        <v>3.1522804810086322</v>
      </c>
      <c r="G17" s="2"/>
    </row>
    <row r="18" spans="1:7" ht="12.75">
      <c r="A18" s="2">
        <v>44</v>
      </c>
      <c r="B18" s="2">
        <v>22.22222</v>
      </c>
      <c r="C18" s="2">
        <f t="shared" si="0"/>
        <v>977.77768</v>
      </c>
      <c r="D18">
        <f t="shared" si="1"/>
        <v>9.5E-08</v>
      </c>
      <c r="E18">
        <f t="shared" si="2"/>
        <v>45187124.4631477</v>
      </c>
      <c r="F18" s="2">
        <f t="shared" si="3"/>
        <v>4.292776823999032</v>
      </c>
      <c r="G18" s="2"/>
    </row>
    <row r="19" spans="1:7" ht="12.75">
      <c r="A19" s="2">
        <v>56</v>
      </c>
      <c r="B19" s="2">
        <v>22.22222</v>
      </c>
      <c r="C19" s="2">
        <f t="shared" si="0"/>
        <v>1244.44432</v>
      </c>
      <c r="D19">
        <f t="shared" si="1"/>
        <v>9.5E-08</v>
      </c>
      <c r="E19">
        <f t="shared" si="2"/>
        <v>83779391.69079743</v>
      </c>
      <c r="F19" s="2">
        <f t="shared" si="3"/>
        <v>7.959042210625756</v>
      </c>
      <c r="G19" s="2"/>
    </row>
    <row r="20" spans="1:7" ht="12.75">
      <c r="A20" s="2">
        <v>56</v>
      </c>
      <c r="B20" s="2">
        <v>22.22222</v>
      </c>
      <c r="C20" s="2">
        <f t="shared" si="0"/>
        <v>1244.44432</v>
      </c>
      <c r="D20">
        <f t="shared" si="1"/>
        <v>9.5E-08</v>
      </c>
      <c r="E20">
        <f aca="true" t="shared" si="4" ref="E20:E37">POWER(C20,2.56)</f>
        <v>83779391.69079743</v>
      </c>
      <c r="F20" s="2">
        <f aca="true" t="shared" si="5" ref="F20:F37">D20*E20</f>
        <v>7.959042210625756</v>
      </c>
      <c r="G20" s="2"/>
    </row>
    <row r="21" spans="1:7" ht="12.75">
      <c r="A21" s="2">
        <v>43</v>
      </c>
      <c r="B21" s="2">
        <v>22.22222</v>
      </c>
      <c r="C21" s="2">
        <f t="shared" si="0"/>
        <v>955.55546</v>
      </c>
      <c r="D21">
        <f t="shared" si="1"/>
        <v>9.5E-08</v>
      </c>
      <c r="E21">
        <f t="shared" si="4"/>
        <v>42604463.40676359</v>
      </c>
      <c r="F21" s="2">
        <f t="shared" si="5"/>
        <v>4.047424023642542</v>
      </c>
      <c r="G21" s="2"/>
    </row>
    <row r="22" spans="1:7" ht="12.75">
      <c r="A22" s="2">
        <v>45</v>
      </c>
      <c r="B22" s="2">
        <v>22.22222</v>
      </c>
      <c r="C22" s="2">
        <f t="shared" si="0"/>
        <v>999.9999</v>
      </c>
      <c r="D22">
        <f t="shared" si="1"/>
        <v>9.5E-08</v>
      </c>
      <c r="E22">
        <f t="shared" si="4"/>
        <v>47862996.97933442</v>
      </c>
      <c r="F22" s="2">
        <f t="shared" si="5"/>
        <v>4.54698471303677</v>
      </c>
      <c r="G22" s="2"/>
    </row>
    <row r="23" spans="1:7" ht="12.75">
      <c r="A23" s="2">
        <v>40</v>
      </c>
      <c r="B23" s="2">
        <v>22.22222</v>
      </c>
      <c r="C23" s="2">
        <f t="shared" si="0"/>
        <v>888.8888</v>
      </c>
      <c r="D23">
        <f t="shared" si="1"/>
        <v>9.5E-08</v>
      </c>
      <c r="E23">
        <f t="shared" si="4"/>
        <v>35403763.53191566</v>
      </c>
      <c r="F23" s="2">
        <f t="shared" si="5"/>
        <v>3.3633575355319874</v>
      </c>
      <c r="G23" s="2"/>
    </row>
    <row r="24" spans="1:7" ht="12.75">
      <c r="A24" s="2">
        <v>43</v>
      </c>
      <c r="B24" s="2">
        <v>22.22222</v>
      </c>
      <c r="C24" s="2">
        <f t="shared" si="0"/>
        <v>955.55546</v>
      </c>
      <c r="D24">
        <f t="shared" si="1"/>
        <v>9.5E-08</v>
      </c>
      <c r="E24">
        <f t="shared" si="4"/>
        <v>42604463.40676359</v>
      </c>
      <c r="F24" s="2">
        <f t="shared" si="5"/>
        <v>4.047424023642542</v>
      </c>
      <c r="G24" s="2"/>
    </row>
    <row r="25" spans="1:7" ht="12.75">
      <c r="A25" s="2">
        <v>48</v>
      </c>
      <c r="B25" s="2">
        <v>22.22222</v>
      </c>
      <c r="C25" s="2">
        <f t="shared" si="0"/>
        <v>1066.6665600000001</v>
      </c>
      <c r="D25">
        <f t="shared" si="1"/>
        <v>9.5E-08</v>
      </c>
      <c r="E25">
        <f t="shared" si="4"/>
        <v>56461631.23860411</v>
      </c>
      <c r="F25" s="2">
        <f t="shared" si="5"/>
        <v>5.363854967667391</v>
      </c>
      <c r="G25" s="2"/>
    </row>
    <row r="26" spans="1:7" ht="12.75">
      <c r="A26" s="2">
        <v>53</v>
      </c>
      <c r="B26" s="2">
        <v>22.22222</v>
      </c>
      <c r="C26" s="2">
        <f t="shared" si="0"/>
        <v>1177.77766</v>
      </c>
      <c r="D26">
        <f t="shared" si="1"/>
        <v>9.5E-08</v>
      </c>
      <c r="E26">
        <f t="shared" si="4"/>
        <v>72764923.94214037</v>
      </c>
      <c r="F26" s="2">
        <f t="shared" si="5"/>
        <v>6.912667774503335</v>
      </c>
      <c r="G26" s="2"/>
    </row>
    <row r="27" spans="1:7" ht="12.75">
      <c r="A27" s="2">
        <v>42</v>
      </c>
      <c r="B27" s="2">
        <v>22.22222</v>
      </c>
      <c r="C27" s="2">
        <f t="shared" si="0"/>
        <v>933.33324</v>
      </c>
      <c r="D27">
        <f t="shared" si="1"/>
        <v>9.5E-08</v>
      </c>
      <c r="E27">
        <f t="shared" si="4"/>
        <v>40113821.43932591</v>
      </c>
      <c r="F27" s="2">
        <f t="shared" si="5"/>
        <v>3.8108130367359614</v>
      </c>
      <c r="G27" s="2"/>
    </row>
    <row r="28" spans="1:7" ht="12.75">
      <c r="A28" s="2">
        <v>41</v>
      </c>
      <c r="B28" s="2">
        <v>22.22222</v>
      </c>
      <c r="C28" s="2">
        <f t="shared" si="0"/>
        <v>911.11102</v>
      </c>
      <c r="D28">
        <f t="shared" si="1"/>
        <v>9.5E-08</v>
      </c>
      <c r="E28">
        <f t="shared" si="4"/>
        <v>37713993.92337992</v>
      </c>
      <c r="F28" s="2">
        <f t="shared" si="5"/>
        <v>3.5828294227210926</v>
      </c>
      <c r="G28" s="2"/>
    </row>
    <row r="29" spans="1:7" ht="12.75">
      <c r="A29" s="2">
        <v>43</v>
      </c>
      <c r="B29" s="2">
        <v>22.22222</v>
      </c>
      <c r="C29" s="2">
        <f t="shared" si="0"/>
        <v>955.55546</v>
      </c>
      <c r="D29">
        <f t="shared" si="1"/>
        <v>9.5E-08</v>
      </c>
      <c r="E29">
        <f t="shared" si="4"/>
        <v>42604463.40676359</v>
      </c>
      <c r="F29" s="2">
        <f t="shared" si="5"/>
        <v>4.047424023642542</v>
      </c>
      <c r="G29" s="2"/>
    </row>
    <row r="30" spans="1:7" ht="12.75">
      <c r="A30" s="2">
        <v>40</v>
      </c>
      <c r="B30" s="2">
        <v>22.22222</v>
      </c>
      <c r="C30" s="2">
        <f t="shared" si="0"/>
        <v>888.8888</v>
      </c>
      <c r="D30">
        <f t="shared" si="1"/>
        <v>9.5E-08</v>
      </c>
      <c r="E30">
        <f t="shared" si="4"/>
        <v>35403763.53191566</v>
      </c>
      <c r="F30" s="2">
        <f t="shared" si="5"/>
        <v>3.3633575355319874</v>
      </c>
      <c r="G30" s="2"/>
    </row>
    <row r="31" spans="1:7" ht="12.75">
      <c r="A31" s="2">
        <v>49</v>
      </c>
      <c r="B31" s="2">
        <v>22.22222</v>
      </c>
      <c r="C31" s="2">
        <f t="shared" si="0"/>
        <v>1088.88878</v>
      </c>
      <c r="D31">
        <f t="shared" si="1"/>
        <v>9.5E-08</v>
      </c>
      <c r="E31">
        <f t="shared" si="4"/>
        <v>59522041.51484375</v>
      </c>
      <c r="F31" s="2">
        <f t="shared" si="5"/>
        <v>5.6545939439101565</v>
      </c>
      <c r="G31" s="2"/>
    </row>
    <row r="32" spans="1:7" ht="12.75">
      <c r="A32" s="2">
        <v>35</v>
      </c>
      <c r="B32" s="2">
        <v>22.22222</v>
      </c>
      <c r="C32" s="2">
        <f t="shared" si="0"/>
        <v>777.7777</v>
      </c>
      <c r="D32">
        <f t="shared" si="1"/>
        <v>9.5E-08</v>
      </c>
      <c r="E32">
        <f t="shared" si="4"/>
        <v>25153014.842907567</v>
      </c>
      <c r="F32" s="2">
        <f t="shared" si="5"/>
        <v>2.389536410076219</v>
      </c>
      <c r="G32" s="2"/>
    </row>
    <row r="33" spans="1:7" ht="12.75">
      <c r="A33" s="2">
        <v>24</v>
      </c>
      <c r="B33" s="2">
        <v>22.22222</v>
      </c>
      <c r="C33" s="2">
        <f t="shared" si="0"/>
        <v>533.3332800000001</v>
      </c>
      <c r="D33">
        <f t="shared" si="1"/>
        <v>9.5E-08</v>
      </c>
      <c r="E33">
        <f t="shared" si="4"/>
        <v>9574511.65913065</v>
      </c>
      <c r="F33" s="2">
        <f t="shared" si="5"/>
        <v>0.9095786076174117</v>
      </c>
      <c r="G33" s="2"/>
    </row>
    <row r="34" spans="1:7" ht="12.75">
      <c r="A34" s="2">
        <v>22</v>
      </c>
      <c r="B34" s="2">
        <v>22.22222</v>
      </c>
      <c r="C34" s="2">
        <f t="shared" si="0"/>
        <v>488.88884</v>
      </c>
      <c r="D34">
        <f t="shared" si="1"/>
        <v>9.5E-08</v>
      </c>
      <c r="E34">
        <f t="shared" si="4"/>
        <v>7662631.073952847</v>
      </c>
      <c r="F34" s="2">
        <f t="shared" si="5"/>
        <v>0.7279499520255205</v>
      </c>
      <c r="G34" s="2"/>
    </row>
    <row r="35" spans="1:7" ht="12.75">
      <c r="A35" s="2">
        <v>44</v>
      </c>
      <c r="B35" s="2">
        <v>22.22222</v>
      </c>
      <c r="C35" s="2">
        <f t="shared" si="0"/>
        <v>977.77768</v>
      </c>
      <c r="D35">
        <f t="shared" si="1"/>
        <v>9.5E-08</v>
      </c>
      <c r="E35">
        <f t="shared" si="4"/>
        <v>45187124.4631477</v>
      </c>
      <c r="F35" s="2">
        <f t="shared" si="5"/>
        <v>4.292776823999032</v>
      </c>
      <c r="G35" s="2"/>
    </row>
    <row r="36" spans="1:7" ht="12.75">
      <c r="A36" s="2">
        <v>48</v>
      </c>
      <c r="B36" s="2">
        <v>22.22222</v>
      </c>
      <c r="C36" s="2">
        <f t="shared" si="0"/>
        <v>1066.6665600000001</v>
      </c>
      <c r="D36">
        <f t="shared" si="1"/>
        <v>9.5E-08</v>
      </c>
      <c r="E36">
        <f t="shared" si="4"/>
        <v>56461631.23860411</v>
      </c>
      <c r="F36" s="2">
        <f t="shared" si="5"/>
        <v>5.363854967667391</v>
      </c>
      <c r="G36" s="2"/>
    </row>
    <row r="37" spans="1:7" ht="12.75">
      <c r="A37" s="2">
        <v>28</v>
      </c>
      <c r="B37" s="2">
        <v>22.22222</v>
      </c>
      <c r="C37" s="2">
        <f t="shared" si="0"/>
        <v>622.22216</v>
      </c>
      <c r="D37">
        <f t="shared" si="1"/>
        <v>9.5E-08</v>
      </c>
      <c r="E37">
        <f t="shared" si="4"/>
        <v>14206935.664833654</v>
      </c>
      <c r="F37" s="2">
        <f t="shared" si="5"/>
        <v>1.349658888159197</v>
      </c>
      <c r="G37" s="2"/>
    </row>
    <row r="38" spans="1:6" ht="12.75">
      <c r="A38" s="3" t="s">
        <v>9</v>
      </c>
      <c r="B38" s="2">
        <f>MIN(C4:C37)</f>
        <v>488.88884</v>
      </c>
      <c r="C38" t="s">
        <v>8</v>
      </c>
      <c r="D38">
        <f>COUNT(C4:C37)</f>
        <v>34</v>
      </c>
      <c r="F38" s="2">
        <f>SUM(F4:F37)</f>
        <v>145.77277871361656</v>
      </c>
    </row>
    <row r="39" spans="1:7" ht="12.75">
      <c r="A39" s="3" t="s">
        <v>11</v>
      </c>
      <c r="B39" s="2">
        <f>MAX(C4:C37)</f>
        <v>1244.44432</v>
      </c>
      <c r="C39" t="s">
        <v>10</v>
      </c>
      <c r="D39">
        <f>AVERAGE(C4:C37)</f>
        <v>943.1371605882352</v>
      </c>
      <c r="F39" s="10" t="s">
        <v>98</v>
      </c>
      <c r="G39">
        <f>F38/D38</f>
        <v>4.2874346680475455</v>
      </c>
    </row>
    <row r="40" spans="2:4" ht="12.75">
      <c r="B40" s="2"/>
      <c r="C40" t="s">
        <v>12</v>
      </c>
      <c r="D40">
        <f>MEDIAN(C4:C37)</f>
        <v>955.55546</v>
      </c>
    </row>
    <row r="41" spans="1:7" ht="12.75">
      <c r="A41" s="2"/>
      <c r="B41" s="2"/>
      <c r="C41" t="s">
        <v>13</v>
      </c>
      <c r="D41">
        <f>STDEV(C4:C37)</f>
        <v>212.38783708532904</v>
      </c>
      <c r="E41" s="10" t="s">
        <v>99</v>
      </c>
      <c r="F41">
        <f>AVERAGE(F4:F37)</f>
        <v>4.2874346680475455</v>
      </c>
      <c r="G41" s="10" t="s">
        <v>89</v>
      </c>
    </row>
    <row r="44" spans="1:6" ht="12.75">
      <c r="A44" s="9">
        <v>38534</v>
      </c>
      <c r="B44" s="4" t="s">
        <v>2</v>
      </c>
      <c r="C44" s="2"/>
      <c r="D44" s="2"/>
      <c r="F44" t="s">
        <v>77</v>
      </c>
    </row>
    <row r="46" spans="1:4" ht="12.75">
      <c r="A46" t="s">
        <v>80</v>
      </c>
      <c r="D46" t="s">
        <v>81</v>
      </c>
    </row>
    <row r="47" spans="1:6" ht="12.75">
      <c r="A47" t="s">
        <v>82</v>
      </c>
      <c r="B47" t="s">
        <v>16</v>
      </c>
      <c r="D47">
        <v>84</v>
      </c>
      <c r="E47" t="s">
        <v>83</v>
      </c>
      <c r="F47" s="12">
        <v>0.2947</v>
      </c>
    </row>
    <row r="48" spans="2:6" ht="12.75">
      <c r="B48" t="s">
        <v>40</v>
      </c>
      <c r="D48">
        <v>37</v>
      </c>
      <c r="E48" t="s">
        <v>83</v>
      </c>
      <c r="F48" s="12">
        <v>0.1298</v>
      </c>
    </row>
    <row r="50" spans="1:3" ht="12.75">
      <c r="A50" t="s">
        <v>84</v>
      </c>
      <c r="C50" t="s">
        <v>85</v>
      </c>
    </row>
    <row r="51" spans="1:3" ht="12.75">
      <c r="A51" t="s">
        <v>86</v>
      </c>
      <c r="C51" t="s">
        <v>87</v>
      </c>
    </row>
    <row r="53" spans="1:4" ht="12.75">
      <c r="A53" s="10" t="s">
        <v>100</v>
      </c>
      <c r="C53">
        <f>18350*12.98/100</f>
        <v>2381.83</v>
      </c>
      <c r="D53" s="10" t="s">
        <v>104</v>
      </c>
    </row>
    <row r="55" ht="12.75">
      <c r="A55" t="s">
        <v>91</v>
      </c>
    </row>
    <row r="56" ht="12.75">
      <c r="A56" s="10" t="s">
        <v>101</v>
      </c>
    </row>
    <row r="57" spans="3:4" ht="12.75">
      <c r="C57" s="10">
        <f>4.2874*2381.83</f>
        <v>10211.857941999999</v>
      </c>
      <c r="D57" t="s">
        <v>93</v>
      </c>
    </row>
    <row r="58" ht="12.75">
      <c r="A58" t="s">
        <v>94</v>
      </c>
    </row>
    <row r="59" spans="1:4" ht="15">
      <c r="A59" s="10" t="s">
        <v>102</v>
      </c>
      <c r="C59" s="11" t="s">
        <v>105</v>
      </c>
      <c r="D59" s="11"/>
    </row>
    <row r="60" spans="1:4" ht="18">
      <c r="A60" s="10">
        <f>10211.8579/1037.3</f>
        <v>9.844652366721297</v>
      </c>
      <c r="C60" s="11" t="s">
        <v>103</v>
      </c>
      <c r="D60" s="11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2">
      <selection activeCell="A17" sqref="A17:F34"/>
    </sheetView>
  </sheetViews>
  <sheetFormatPr defaultColWidth="11.421875" defaultRowHeight="12.75"/>
  <sheetData>
    <row r="2" spans="1:5" ht="12.75">
      <c r="A2" t="s">
        <v>0</v>
      </c>
      <c r="B2" t="s">
        <v>1</v>
      </c>
      <c r="C2" s="1">
        <v>38545</v>
      </c>
      <c r="E2" t="s">
        <v>2</v>
      </c>
    </row>
    <row r="3" spans="1:5" ht="12.75">
      <c r="A3" t="s">
        <v>35</v>
      </c>
      <c r="C3" t="s">
        <v>4</v>
      </c>
      <c r="D3" t="s">
        <v>5</v>
      </c>
      <c r="E3" t="s">
        <v>6</v>
      </c>
    </row>
    <row r="5" spans="1:6" ht="12.75">
      <c r="A5" s="2">
        <v>25</v>
      </c>
      <c r="B5" s="2">
        <v>22.22222</v>
      </c>
      <c r="C5" s="2">
        <f aca="true" t="shared" si="0" ref="C5:C10">A5*B5</f>
        <v>555.5555</v>
      </c>
      <c r="D5">
        <f>7.9*POWER(10,-7)</f>
        <v>7.9E-07</v>
      </c>
      <c r="E5">
        <f>POWER(C5,2.33)</f>
        <v>2484362.4812201993</v>
      </c>
      <c r="F5" s="2">
        <f>D5*E5</f>
        <v>1.9626463601639572</v>
      </c>
    </row>
    <row r="6" spans="1:6" ht="12.75">
      <c r="A6" s="2">
        <v>24</v>
      </c>
      <c r="B6" s="2">
        <v>22.22222</v>
      </c>
      <c r="C6" s="2">
        <f t="shared" si="0"/>
        <v>533.3332800000001</v>
      </c>
      <c r="D6">
        <f>7.9*POWER(10,-7)</f>
        <v>7.9E-07</v>
      </c>
      <c r="E6">
        <f>POWER(C6,2.33)</f>
        <v>2258951.6469028313</v>
      </c>
      <c r="F6" s="2">
        <f>D6*E6</f>
        <v>1.7845718010532365</v>
      </c>
    </row>
    <row r="7" spans="1:6" ht="12.75">
      <c r="A7" s="2">
        <v>37</v>
      </c>
      <c r="B7" s="2">
        <v>22.22222</v>
      </c>
      <c r="C7" s="2">
        <f t="shared" si="0"/>
        <v>822.22214</v>
      </c>
      <c r="D7">
        <f>7.9*POWER(10,-7)</f>
        <v>7.9E-07</v>
      </c>
      <c r="E7">
        <f>POWER(C7,2.33)</f>
        <v>6193337.666455357</v>
      </c>
      <c r="F7" s="2">
        <f>D7*E7</f>
        <v>4.892736756499732</v>
      </c>
    </row>
    <row r="8" spans="1:6" ht="12.75">
      <c r="A8" s="2">
        <v>25</v>
      </c>
      <c r="B8" s="2">
        <v>22.22222</v>
      </c>
      <c r="C8" s="2">
        <f t="shared" si="0"/>
        <v>555.5555</v>
      </c>
      <c r="D8">
        <f>7.9*POWER(10,-7)</f>
        <v>7.9E-07</v>
      </c>
      <c r="E8">
        <f>POWER(C8,2.33)</f>
        <v>2484362.4812201993</v>
      </c>
      <c r="F8" s="2">
        <f>D8*E8</f>
        <v>1.9626463601639572</v>
      </c>
    </row>
    <row r="9" spans="1:6" ht="12.75">
      <c r="A9" s="2">
        <v>56</v>
      </c>
      <c r="B9" s="2">
        <v>22.22222</v>
      </c>
      <c r="C9" s="2">
        <f t="shared" si="0"/>
        <v>1244.44432</v>
      </c>
      <c r="D9">
        <f>7.9*POWER(10,-7)</f>
        <v>7.9E-07</v>
      </c>
      <c r="E9">
        <f>POWER(C9,2.33)</f>
        <v>16266452.32418295</v>
      </c>
      <c r="F9" s="2">
        <f>D9*E9</f>
        <v>12.85049733610453</v>
      </c>
    </row>
    <row r="10" spans="1:6" ht="12.75">
      <c r="A10" s="2">
        <v>40</v>
      </c>
      <c r="B10" s="2">
        <v>22.22222</v>
      </c>
      <c r="C10" s="2">
        <f t="shared" si="0"/>
        <v>888.8888</v>
      </c>
      <c r="D10">
        <f>7.9*POWER(10,-7)</f>
        <v>7.9E-07</v>
      </c>
      <c r="E10">
        <f>POWER(C10,2.33)</f>
        <v>7427018.770262699</v>
      </c>
      <c r="F10" s="2">
        <f>D10*E10</f>
        <v>5.867344828507531</v>
      </c>
    </row>
    <row r="11" spans="1:6" ht="12.75">
      <c r="A11" s="3" t="s">
        <v>9</v>
      </c>
      <c r="B11" s="2">
        <f>MIN(C5:C10)</f>
        <v>533.3332800000001</v>
      </c>
      <c r="C11" t="s">
        <v>8</v>
      </c>
      <c r="D11">
        <f>COUNT(C5:C10)</f>
        <v>6</v>
      </c>
      <c r="E11" s="10" t="s">
        <v>77</v>
      </c>
      <c r="F11" s="2">
        <f>AVERAGE(F5:F10)</f>
        <v>4.886740573748823</v>
      </c>
    </row>
    <row r="12" spans="1:4" ht="12.75">
      <c r="A12" s="3" t="s">
        <v>11</v>
      </c>
      <c r="B12" s="2">
        <f>MAX(C5:C10)</f>
        <v>1244.44432</v>
      </c>
      <c r="C12" t="s">
        <v>10</v>
      </c>
      <c r="D12">
        <f>AVERAGE(C5:C10)</f>
        <v>766.6665899999999</v>
      </c>
    </row>
    <row r="13" spans="2:4" ht="12.75">
      <c r="B13" s="2"/>
      <c r="C13" t="s">
        <v>12</v>
      </c>
      <c r="D13">
        <f>MEDIAN(C5:C10)</f>
        <v>688.88882</v>
      </c>
    </row>
    <row r="14" spans="1:4" ht="12.75">
      <c r="A14" s="2"/>
      <c r="B14" s="2"/>
      <c r="C14" t="s">
        <v>13</v>
      </c>
      <c r="D14">
        <f>STDEV(C5:C10)</f>
        <v>279.2405648306034</v>
      </c>
    </row>
    <row r="15" spans="1:4" ht="12.75">
      <c r="A15" s="2"/>
      <c r="B15" s="2"/>
      <c r="C15" s="2"/>
      <c r="D15" s="2"/>
    </row>
    <row r="17" spans="1:6" ht="12.75">
      <c r="A17" s="9">
        <v>38534</v>
      </c>
      <c r="B17" s="4" t="s">
        <v>2</v>
      </c>
      <c r="C17" s="2"/>
      <c r="D17" s="2"/>
      <c r="F17" t="s">
        <v>77</v>
      </c>
    </row>
    <row r="19" spans="1:4" ht="12.75">
      <c r="A19" t="s">
        <v>80</v>
      </c>
      <c r="D19" t="s">
        <v>81</v>
      </c>
    </row>
    <row r="20" spans="1:5" ht="12.75">
      <c r="A20" t="s">
        <v>82</v>
      </c>
      <c r="B20" s="10" t="s">
        <v>17</v>
      </c>
      <c r="D20">
        <v>6</v>
      </c>
      <c r="E20" t="s">
        <v>83</v>
      </c>
    </row>
    <row r="21" ht="12.75">
      <c r="E21" t="s">
        <v>83</v>
      </c>
    </row>
    <row r="23" spans="1:3" ht="12.75">
      <c r="A23" t="s">
        <v>84</v>
      </c>
      <c r="C23" t="s">
        <v>85</v>
      </c>
    </row>
    <row r="24" spans="1:3" ht="12.75">
      <c r="A24" t="s">
        <v>86</v>
      </c>
      <c r="C24" t="s">
        <v>87</v>
      </c>
    </row>
    <row r="26" spans="1:4" ht="12.75">
      <c r="A26" s="10" t="s">
        <v>106</v>
      </c>
      <c r="C26">
        <f>18350*2.105/100</f>
        <v>386.2675</v>
      </c>
      <c r="D26" t="s">
        <v>90</v>
      </c>
    </row>
    <row r="28" ht="12.75">
      <c r="A28" t="s">
        <v>91</v>
      </c>
    </row>
    <row r="29" ht="12.75">
      <c r="A29" s="10" t="s">
        <v>107</v>
      </c>
    </row>
    <row r="30" spans="3:4" ht="12.75">
      <c r="C30">
        <f>4.8867*386.2675</f>
        <v>1887.57339225</v>
      </c>
      <c r="D30" t="s">
        <v>93</v>
      </c>
    </row>
    <row r="31" ht="12.75">
      <c r="A31" t="s">
        <v>94</v>
      </c>
    </row>
    <row r="32" spans="1:4" ht="15">
      <c r="A32" s="10" t="s">
        <v>108</v>
      </c>
      <c r="C32" s="11" t="s">
        <v>110</v>
      </c>
      <c r="D32" s="11"/>
    </row>
    <row r="33" spans="1:4" ht="18">
      <c r="A33" s="10">
        <f>1887.57/1037.3</f>
        <v>1.8196953629615347</v>
      </c>
      <c r="C33" s="11" t="s">
        <v>109</v>
      </c>
      <c r="D33" s="11"/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keim</cp:lastModifiedBy>
  <cp:lastPrinted>2005-07-17T16:16:06Z</cp:lastPrinted>
  <dcterms:created xsi:type="dcterms:W3CDTF">1996-08-05T19:04:16Z</dcterms:created>
  <dcterms:modified xsi:type="dcterms:W3CDTF">2013-01-02T16:00:01Z</dcterms:modified>
  <cp:category/>
  <cp:version/>
  <cp:contentType/>
  <cp:contentStatus/>
</cp:coreProperties>
</file>